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activeTab="2"/>
  </bookViews>
  <sheets>
    <sheet name="Aブロックでランキング" sheetId="3" r:id="rId1"/>
    <sheet name="Bブロックでランキング" sheetId="4" r:id="rId2"/>
    <sheet name="Cブロックでランキング" sheetId="5" r:id="rId3"/>
  </sheets>
  <calcPr calcId="145621"/>
</workbook>
</file>

<file path=xl/calcChain.xml><?xml version="1.0" encoding="utf-8"?>
<calcChain xmlns="http://schemas.openxmlformats.org/spreadsheetml/2006/main">
  <c r="K29" i="5" l="1"/>
  <c r="I29" i="5"/>
  <c r="F29" i="5"/>
  <c r="G29" i="5" s="1"/>
  <c r="D29" i="5"/>
  <c r="E29" i="5" s="1"/>
  <c r="K28" i="5"/>
  <c r="I28" i="5"/>
  <c r="F28" i="5"/>
  <c r="G28" i="5" s="1"/>
  <c r="D28" i="5"/>
  <c r="E28" i="5" s="1"/>
  <c r="K27" i="5"/>
  <c r="I27" i="5"/>
  <c r="F27" i="5"/>
  <c r="G27" i="5" s="1"/>
  <c r="E27" i="5"/>
  <c r="D27" i="5"/>
  <c r="K26" i="5"/>
  <c r="H26" i="5"/>
  <c r="I26" i="5" s="1"/>
  <c r="F26" i="5"/>
  <c r="G26" i="5" s="1"/>
  <c r="D26" i="5"/>
  <c r="E26" i="5" s="1"/>
  <c r="K25" i="5"/>
  <c r="I25" i="5"/>
  <c r="F25" i="5"/>
  <c r="G25" i="5" s="1"/>
  <c r="D25" i="5"/>
  <c r="E25" i="5" s="1"/>
  <c r="K21" i="5"/>
  <c r="I21" i="5"/>
  <c r="F21" i="5"/>
  <c r="G21" i="5" s="1"/>
  <c r="D21" i="5"/>
  <c r="E21" i="5" s="1"/>
  <c r="K24" i="5"/>
  <c r="I24" i="5"/>
  <c r="F24" i="5"/>
  <c r="G24" i="5" s="1"/>
  <c r="D24" i="5"/>
  <c r="E24" i="5" s="1"/>
  <c r="K23" i="5"/>
  <c r="I23" i="5"/>
  <c r="F23" i="5"/>
  <c r="G23" i="5" s="1"/>
  <c r="D23" i="5"/>
  <c r="E23" i="5" s="1"/>
  <c r="K17" i="5"/>
  <c r="I17" i="5"/>
  <c r="F17" i="5"/>
  <c r="G17" i="5" s="1"/>
  <c r="D17" i="5"/>
  <c r="E17" i="5" s="1"/>
  <c r="K20" i="5"/>
  <c r="I20" i="5"/>
  <c r="F20" i="5"/>
  <c r="G20" i="5" s="1"/>
  <c r="D20" i="5"/>
  <c r="E20" i="5" s="1"/>
  <c r="K19" i="5"/>
  <c r="I19" i="5"/>
  <c r="F19" i="5"/>
  <c r="G19" i="5" s="1"/>
  <c r="D19" i="5"/>
  <c r="E19" i="5" s="1"/>
  <c r="K18" i="5"/>
  <c r="H18" i="5"/>
  <c r="I18" i="5" s="1"/>
  <c r="G18" i="5"/>
  <c r="F18" i="5"/>
  <c r="D18" i="5"/>
  <c r="E18" i="5" s="1"/>
  <c r="K15" i="5"/>
  <c r="I15" i="5"/>
  <c r="F15" i="5"/>
  <c r="G15" i="5" s="1"/>
  <c r="D15" i="5"/>
  <c r="E15" i="5" s="1"/>
  <c r="K22" i="5"/>
  <c r="I22" i="5"/>
  <c r="F22" i="5"/>
  <c r="G22" i="5" s="1"/>
  <c r="D22" i="5"/>
  <c r="E22" i="5" s="1"/>
  <c r="K12" i="5"/>
  <c r="H12" i="5"/>
  <c r="I12" i="5" s="1"/>
  <c r="F12" i="5"/>
  <c r="G12" i="5" s="1"/>
  <c r="D12" i="5"/>
  <c r="E12" i="5" s="1"/>
  <c r="K11" i="5"/>
  <c r="I11" i="5"/>
  <c r="F11" i="5"/>
  <c r="G11" i="5" s="1"/>
  <c r="D11" i="5"/>
  <c r="E11" i="5" s="1"/>
  <c r="K13" i="5"/>
  <c r="I13" i="5"/>
  <c r="F13" i="5"/>
  <c r="G13" i="5" s="1"/>
  <c r="D13" i="5"/>
  <c r="E13" i="5" s="1"/>
  <c r="K16" i="5"/>
  <c r="I16" i="5"/>
  <c r="F16" i="5"/>
  <c r="G16" i="5" s="1"/>
  <c r="D16" i="5"/>
  <c r="E16" i="5" s="1"/>
  <c r="K14" i="5"/>
  <c r="I14" i="5"/>
  <c r="F14" i="5"/>
  <c r="G14" i="5" s="1"/>
  <c r="D14" i="5"/>
  <c r="E14" i="5" s="1"/>
  <c r="K27" i="4"/>
  <c r="I27" i="4"/>
  <c r="F27" i="4"/>
  <c r="G27" i="4" s="1"/>
  <c r="D27" i="4"/>
  <c r="E27" i="4" s="1"/>
  <c r="K29" i="4"/>
  <c r="I29" i="4"/>
  <c r="F29" i="4"/>
  <c r="G29" i="4" s="1"/>
  <c r="E29" i="4"/>
  <c r="D29" i="4"/>
  <c r="K18" i="4"/>
  <c r="I18" i="4"/>
  <c r="G18" i="4"/>
  <c r="F18" i="4"/>
  <c r="D18" i="4"/>
  <c r="E18" i="4" s="1"/>
  <c r="K28" i="4"/>
  <c r="I28" i="4"/>
  <c r="F28" i="4"/>
  <c r="G28" i="4" s="1"/>
  <c r="E28" i="4"/>
  <c r="D28" i="4"/>
  <c r="K14" i="4"/>
  <c r="I14" i="4"/>
  <c r="G14" i="4"/>
  <c r="F14" i="4"/>
  <c r="D14" i="4"/>
  <c r="E14" i="4" s="1"/>
  <c r="K23" i="4"/>
  <c r="I23" i="4"/>
  <c r="F23" i="4"/>
  <c r="G23" i="4" s="1"/>
  <c r="E23" i="4"/>
  <c r="D23" i="4"/>
  <c r="K25" i="4"/>
  <c r="H25" i="4"/>
  <c r="I25" i="4" s="1"/>
  <c r="F25" i="4"/>
  <c r="G25" i="4" s="1"/>
  <c r="D25" i="4"/>
  <c r="E25" i="4" s="1"/>
  <c r="K20" i="4"/>
  <c r="I20" i="4"/>
  <c r="F20" i="4"/>
  <c r="G20" i="4" s="1"/>
  <c r="D20" i="4"/>
  <c r="E20" i="4" s="1"/>
  <c r="K11" i="4"/>
  <c r="I11" i="4"/>
  <c r="G11" i="4"/>
  <c r="F11" i="4"/>
  <c r="D11" i="4"/>
  <c r="E11" i="4" s="1"/>
  <c r="K26" i="4"/>
  <c r="I26" i="4"/>
  <c r="F26" i="4"/>
  <c r="G26" i="4" s="1"/>
  <c r="E26" i="4"/>
  <c r="D26" i="4"/>
  <c r="K24" i="4"/>
  <c r="I24" i="4"/>
  <c r="G24" i="4"/>
  <c r="F24" i="4"/>
  <c r="D24" i="4"/>
  <c r="E24" i="4" s="1"/>
  <c r="K13" i="4"/>
  <c r="H13" i="4"/>
  <c r="I13" i="4" s="1"/>
  <c r="F13" i="4"/>
  <c r="G13" i="4" s="1"/>
  <c r="D13" i="4"/>
  <c r="E13" i="4" s="1"/>
  <c r="K17" i="4"/>
  <c r="H17" i="4"/>
  <c r="I17" i="4" s="1"/>
  <c r="F17" i="4"/>
  <c r="G17" i="4" s="1"/>
  <c r="E17" i="4"/>
  <c r="D17" i="4"/>
  <c r="K22" i="4"/>
  <c r="I22" i="4"/>
  <c r="G22" i="4"/>
  <c r="F22" i="4"/>
  <c r="D22" i="4"/>
  <c r="E22" i="4" s="1"/>
  <c r="K15" i="4"/>
  <c r="I15" i="4"/>
  <c r="F15" i="4"/>
  <c r="G15" i="4" s="1"/>
  <c r="D15" i="4"/>
  <c r="E15" i="4" s="1"/>
  <c r="K12" i="4"/>
  <c r="I12" i="4"/>
  <c r="F12" i="4"/>
  <c r="G12" i="4" s="1"/>
  <c r="D12" i="4"/>
  <c r="E12" i="4" s="1"/>
  <c r="K19" i="4"/>
  <c r="I19" i="4"/>
  <c r="F19" i="4"/>
  <c r="G19" i="4" s="1"/>
  <c r="E19" i="4"/>
  <c r="D19" i="4"/>
  <c r="K21" i="4"/>
  <c r="I21" i="4"/>
  <c r="G21" i="4"/>
  <c r="F21" i="4"/>
  <c r="D21" i="4"/>
  <c r="E21" i="4" s="1"/>
  <c r="K16" i="4"/>
  <c r="I16" i="4"/>
  <c r="F16" i="4"/>
  <c r="G16" i="4" s="1"/>
  <c r="D16" i="4"/>
  <c r="E16" i="4" s="1"/>
  <c r="K25" i="3"/>
  <c r="I25" i="3"/>
  <c r="F25" i="3"/>
  <c r="G25" i="3" s="1"/>
  <c r="D25" i="3"/>
  <c r="E25" i="3" s="1"/>
  <c r="K23" i="3"/>
  <c r="I23" i="3"/>
  <c r="G23" i="3"/>
  <c r="F23" i="3"/>
  <c r="D23" i="3"/>
  <c r="E23" i="3" s="1"/>
  <c r="K26" i="3"/>
  <c r="I26" i="3"/>
  <c r="F26" i="3"/>
  <c r="G26" i="3" s="1"/>
  <c r="D26" i="3"/>
  <c r="E26" i="3" s="1"/>
  <c r="K19" i="3"/>
  <c r="I19" i="3"/>
  <c r="F19" i="3"/>
  <c r="G19" i="3" s="1"/>
  <c r="D19" i="3"/>
  <c r="E19" i="3" s="1"/>
  <c r="K29" i="3"/>
  <c r="I29" i="3"/>
  <c r="F29" i="3"/>
  <c r="G29" i="3" s="1"/>
  <c r="E29" i="3"/>
  <c r="D29" i="3"/>
  <c r="K20" i="3"/>
  <c r="I20" i="3"/>
  <c r="G20" i="3"/>
  <c r="F20" i="3"/>
  <c r="D20" i="3"/>
  <c r="E20" i="3" s="1"/>
  <c r="K28" i="3"/>
  <c r="I28" i="3"/>
  <c r="F28" i="3"/>
  <c r="G28" i="3" s="1"/>
  <c r="D28" i="3"/>
  <c r="E28" i="3" s="1"/>
  <c r="K24" i="3"/>
  <c r="I24" i="3"/>
  <c r="F24" i="3"/>
  <c r="G24" i="3" s="1"/>
  <c r="D24" i="3"/>
  <c r="E24" i="3" s="1"/>
  <c r="K18" i="3"/>
  <c r="I18" i="3"/>
  <c r="F18" i="3"/>
  <c r="G18" i="3" s="1"/>
  <c r="E18" i="3"/>
  <c r="D18" i="3"/>
  <c r="K11" i="3"/>
  <c r="I11" i="3"/>
  <c r="G11" i="3"/>
  <c r="F11" i="3"/>
  <c r="D11" i="3"/>
  <c r="E11" i="3" s="1"/>
  <c r="K15" i="3"/>
  <c r="I15" i="3"/>
  <c r="F15" i="3"/>
  <c r="G15" i="3" s="1"/>
  <c r="D15" i="3"/>
  <c r="E15" i="3" s="1"/>
  <c r="K12" i="3"/>
  <c r="I12" i="3"/>
  <c r="F12" i="3"/>
  <c r="G12" i="3" s="1"/>
  <c r="D12" i="3"/>
  <c r="E12" i="3" s="1"/>
  <c r="K22" i="3"/>
  <c r="I22" i="3"/>
  <c r="F22" i="3"/>
  <c r="G22" i="3" s="1"/>
  <c r="E22" i="3"/>
  <c r="D22" i="3"/>
  <c r="K13" i="3"/>
  <c r="I13" i="3"/>
  <c r="G13" i="3"/>
  <c r="F13" i="3"/>
  <c r="D13" i="3"/>
  <c r="E13" i="3" s="1"/>
  <c r="K27" i="3"/>
  <c r="I27" i="3"/>
  <c r="F27" i="3"/>
  <c r="G27" i="3" s="1"/>
  <c r="D27" i="3"/>
  <c r="E27" i="3" s="1"/>
  <c r="K14" i="3"/>
  <c r="I14" i="3"/>
  <c r="F14" i="3"/>
  <c r="G14" i="3" s="1"/>
  <c r="D14" i="3"/>
  <c r="E14" i="3" s="1"/>
  <c r="K21" i="3"/>
  <c r="H21" i="3"/>
  <c r="I21" i="3" s="1"/>
  <c r="F21" i="3"/>
  <c r="G21" i="3" s="1"/>
  <c r="D21" i="3"/>
  <c r="E21" i="3" s="1"/>
  <c r="K17" i="3"/>
  <c r="H17" i="3"/>
  <c r="I17" i="3" s="1"/>
  <c r="F17" i="3"/>
  <c r="G17" i="3" s="1"/>
  <c r="D17" i="3"/>
  <c r="E17" i="3" s="1"/>
  <c r="K16" i="3"/>
  <c r="H16" i="3"/>
  <c r="I16" i="3" s="1"/>
  <c r="F16" i="3"/>
  <c r="G16" i="3" s="1"/>
  <c r="D16" i="3"/>
  <c r="E16" i="3" s="1"/>
</calcChain>
</file>

<file path=xl/sharedStrings.xml><?xml version="1.0" encoding="utf-8"?>
<sst xmlns="http://schemas.openxmlformats.org/spreadsheetml/2006/main" count="111" uniqueCount="31">
  <si>
    <t>広島大附</t>
    <rPh sb="0" eb="2">
      <t>ヒロシマ</t>
    </rPh>
    <phoneticPr fontId="1"/>
  </si>
  <si>
    <t>呉三津田</t>
    <rPh sb="0" eb="1">
      <t>クレ</t>
    </rPh>
    <rPh sb="1" eb="3">
      <t>ミツ</t>
    </rPh>
    <rPh sb="3" eb="4">
      <t>タ</t>
    </rPh>
    <phoneticPr fontId="1"/>
  </si>
  <si>
    <t>呉宮原</t>
    <rPh sb="0" eb="1">
      <t>クレ</t>
    </rPh>
    <rPh sb="1" eb="3">
      <t>ミヤハラ</t>
    </rPh>
    <phoneticPr fontId="1"/>
  </si>
  <si>
    <t>広</t>
    <rPh sb="0" eb="1">
      <t>ヒロ</t>
    </rPh>
    <phoneticPr fontId="1"/>
  </si>
  <si>
    <t>観音</t>
    <rPh sb="0" eb="2">
      <t>カンノン</t>
    </rPh>
    <phoneticPr fontId="1"/>
  </si>
  <si>
    <t>国泰寺</t>
    <rPh sb="0" eb="3">
      <t>コクタイジ</t>
    </rPh>
    <phoneticPr fontId="1"/>
  </si>
  <si>
    <t>皆実</t>
    <rPh sb="0" eb="2">
      <t>ミナミ</t>
    </rPh>
    <phoneticPr fontId="1"/>
  </si>
  <si>
    <t>舟入</t>
    <rPh sb="0" eb="2">
      <t>フナイリ</t>
    </rPh>
    <phoneticPr fontId="1"/>
  </si>
  <si>
    <t>基町</t>
    <rPh sb="0" eb="2">
      <t>モトマチ</t>
    </rPh>
    <phoneticPr fontId="1"/>
  </si>
  <si>
    <t>安古市</t>
    <rPh sb="0" eb="3">
      <t>ヤスフルイチ</t>
    </rPh>
    <phoneticPr fontId="1"/>
  </si>
  <si>
    <t>修道</t>
    <rPh sb="0" eb="2">
      <t>シュウドウ</t>
    </rPh>
    <phoneticPr fontId="1"/>
  </si>
  <si>
    <t>清心</t>
    <rPh sb="0" eb="2">
      <t>チョンシン</t>
    </rPh>
    <phoneticPr fontId="1"/>
  </si>
  <si>
    <t>広島学院</t>
    <rPh sb="0" eb="2">
      <t>ヒロシマ</t>
    </rPh>
    <rPh sb="2" eb="4">
      <t>ガクイン</t>
    </rPh>
    <phoneticPr fontId="1"/>
  </si>
  <si>
    <t>国際学院</t>
    <rPh sb="0" eb="2">
      <t>コクサイ</t>
    </rPh>
    <rPh sb="2" eb="4">
      <t>ガクイン</t>
    </rPh>
    <phoneticPr fontId="1"/>
  </si>
  <si>
    <t>城北</t>
    <rPh sb="0" eb="2">
      <t>ジョウホク</t>
    </rPh>
    <phoneticPr fontId="1"/>
  </si>
  <si>
    <t>女学院</t>
    <rPh sb="0" eb="3">
      <t>ジョガクイン</t>
    </rPh>
    <phoneticPr fontId="1"/>
  </si>
  <si>
    <t>なぎさ</t>
    <phoneticPr fontId="1"/>
  </si>
  <si>
    <t>安田女子</t>
    <rPh sb="0" eb="2">
      <t>ヤスダ</t>
    </rPh>
    <rPh sb="2" eb="4">
      <t>ジョシ</t>
    </rPh>
    <phoneticPr fontId="1"/>
  </si>
  <si>
    <t>比治山女子</t>
    <rPh sb="0" eb="3">
      <t>ヒジヤマ</t>
    </rPh>
    <rPh sb="3" eb="5">
      <t>ジョシ</t>
    </rPh>
    <phoneticPr fontId="1"/>
  </si>
  <si>
    <t>Bブロック</t>
    <phoneticPr fontId="1"/>
  </si>
  <si>
    <t>Aブロック</t>
    <phoneticPr fontId="1"/>
  </si>
  <si>
    <t>人数</t>
    <rPh sb="0" eb="2">
      <t>ニンズウ</t>
    </rPh>
    <phoneticPr fontId="1"/>
  </si>
  <si>
    <t>高校名</t>
    <phoneticPr fontId="1"/>
  </si>
  <si>
    <t>卒業生数</t>
    <phoneticPr fontId="1"/>
  </si>
  <si>
    <t>Cブロック</t>
    <phoneticPr fontId="1"/>
  </si>
  <si>
    <t>Cブロック（超難関大）：東京大、京都大</t>
    <rPh sb="6" eb="7">
      <t>チョウ</t>
    </rPh>
    <rPh sb="7" eb="9">
      <t>ナンカン</t>
    </rPh>
    <rPh sb="9" eb="10">
      <t>ダイ</t>
    </rPh>
    <phoneticPr fontId="1"/>
  </si>
  <si>
    <t>人数/卒業生数</t>
    <rPh sb="0" eb="2">
      <t>ニンズウ</t>
    </rPh>
    <rPh sb="3" eb="5">
      <t>ソツギョウ</t>
    </rPh>
    <rPh sb="6" eb="7">
      <t>スウ</t>
    </rPh>
    <phoneticPr fontId="1"/>
  </si>
  <si>
    <t>Aブロック（一般大）：大阪府立大、鳥取大、島根大、岡山大、山口大、徳島大、香川大、愛媛大、高知大、高知工科大</t>
    <rPh sb="6" eb="8">
      <t>イッパン</t>
    </rPh>
    <rPh sb="8" eb="9">
      <t>ダイ</t>
    </rPh>
    <rPh sb="9" eb="10">
      <t>チュウダイ</t>
    </rPh>
    <rPh sb="11" eb="13">
      <t>オオサカ</t>
    </rPh>
    <rPh sb="13" eb="15">
      <t>フリツ</t>
    </rPh>
    <rPh sb="15" eb="16">
      <t>ダイ</t>
    </rPh>
    <rPh sb="17" eb="20">
      <t>トットリダイ</t>
    </rPh>
    <rPh sb="21" eb="23">
      <t>シマネ</t>
    </rPh>
    <rPh sb="23" eb="24">
      <t>ダイ</t>
    </rPh>
    <rPh sb="25" eb="28">
      <t>オカヤマダイ</t>
    </rPh>
    <rPh sb="29" eb="31">
      <t>ヤマグチ</t>
    </rPh>
    <rPh sb="31" eb="32">
      <t>ダイ</t>
    </rPh>
    <rPh sb="33" eb="36">
      <t>トクシマダイ</t>
    </rPh>
    <rPh sb="37" eb="40">
      <t>カガワダイ</t>
    </rPh>
    <rPh sb="41" eb="44">
      <t>エヒメダイ</t>
    </rPh>
    <rPh sb="45" eb="48">
      <t>コウチダイ</t>
    </rPh>
    <rPh sb="49" eb="51">
      <t>コウチ</t>
    </rPh>
    <rPh sb="51" eb="53">
      <t>コウカ</t>
    </rPh>
    <rPh sb="53" eb="54">
      <t>ダイ</t>
    </rPh>
    <phoneticPr fontId="1"/>
  </si>
  <si>
    <r>
      <t>Bブロック（中堅以上大）：北海道大、東北大、名古屋大、大阪大、九州大、東京工業大、一橋大、筑波大、神戸大、</t>
    </r>
    <r>
      <rPr>
        <u/>
        <sz val="9"/>
        <color theme="1"/>
        <rFont val="ＭＳ Ｐゴシック"/>
        <family val="3"/>
        <charset val="128"/>
        <scheme val="minor"/>
      </rPr>
      <t>広島大</t>
    </r>
    <rPh sb="6" eb="8">
      <t>チュウケン</t>
    </rPh>
    <rPh sb="8" eb="10">
      <t>イジョウ</t>
    </rPh>
    <rPh sb="10" eb="11">
      <t>ダイ</t>
    </rPh>
    <rPh sb="53" eb="55">
      <t>ヒロシマ</t>
    </rPh>
    <rPh sb="55" eb="56">
      <t>ダイ</t>
    </rPh>
    <phoneticPr fontId="1"/>
  </si>
  <si>
    <t>（広島大）※</t>
    <rPh sb="1" eb="3">
      <t>ヒロシマ</t>
    </rPh>
    <rPh sb="3" eb="4">
      <t>ダイ</t>
    </rPh>
    <phoneticPr fontId="1"/>
  </si>
  <si>
    <t>※Bブロックから広島大のみを抜き出し</t>
    <rPh sb="8" eb="11">
      <t>ヒロシマダイ</t>
    </rPh>
    <rPh sb="14" eb="15">
      <t>ヌ</t>
    </rPh>
    <rPh sb="16" eb="17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</si>
</sst>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6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9" fontId="3" fillId="0" borderId="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89388</xdr:colOff>
      <xdr:row>0</xdr:row>
      <xdr:rowOff>103785</xdr:rowOff>
    </xdr:from>
    <xdr:ext cx="4783746" cy="392415"/>
    <xdr:sp macro="" textlink="">
      <xdr:nvSpPr>
        <xdr:cNvPr id="2" name="正方形/長方形 1"/>
        <xdr:cNvSpPr/>
      </xdr:nvSpPr>
      <xdr:spPr>
        <a:xfrm>
          <a:off x="356088" y="103785"/>
          <a:ext cx="4783746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高校別大学合格者数（</a:t>
          </a:r>
          <a:r>
            <a:rPr lang="en-US" altLang="ja-JP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</a:t>
          </a:r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ブロックでランキング）</a:t>
          </a:r>
        </a:p>
      </xdr:txBody>
    </xdr:sp>
    <xdr:clientData/>
  </xdr:oneCellAnchor>
  <xdr:twoCellAnchor editAs="oneCell">
    <xdr:from>
      <xdr:col>8</xdr:col>
      <xdr:colOff>123825</xdr:colOff>
      <xdr:row>1</xdr:row>
      <xdr:rowOff>9525</xdr:rowOff>
    </xdr:from>
    <xdr:to>
      <xdr:col>10</xdr:col>
      <xdr:colOff>864235</xdr:colOff>
      <xdr:row>3</xdr:row>
      <xdr:rowOff>38625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61925"/>
          <a:ext cx="2169160" cy="33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75564</xdr:colOff>
      <xdr:row>0</xdr:row>
      <xdr:rowOff>94260</xdr:rowOff>
    </xdr:from>
    <xdr:ext cx="4773294" cy="392415"/>
    <xdr:sp macro="" textlink="">
      <xdr:nvSpPr>
        <xdr:cNvPr id="2" name="正方形/長方形 1"/>
        <xdr:cNvSpPr/>
      </xdr:nvSpPr>
      <xdr:spPr>
        <a:xfrm>
          <a:off x="342264" y="94260"/>
          <a:ext cx="4773294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高校別大学合格者数（</a:t>
          </a:r>
          <a:r>
            <a:rPr lang="en-US" altLang="ja-JP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</a:t>
          </a:r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ブロックでランキング）</a:t>
          </a:r>
        </a:p>
      </xdr:txBody>
    </xdr:sp>
    <xdr:clientData/>
  </xdr:oneCellAnchor>
  <xdr:twoCellAnchor editAs="oneCell">
    <xdr:from>
      <xdr:col>8</xdr:col>
      <xdr:colOff>114300</xdr:colOff>
      <xdr:row>0</xdr:row>
      <xdr:rowOff>133350</xdr:rowOff>
    </xdr:from>
    <xdr:to>
      <xdr:col>10</xdr:col>
      <xdr:colOff>854710</xdr:colOff>
      <xdr:row>3</xdr:row>
      <xdr:rowOff>10050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33350"/>
          <a:ext cx="2169160" cy="33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98238</xdr:colOff>
      <xdr:row>0</xdr:row>
      <xdr:rowOff>122835</xdr:rowOff>
    </xdr:from>
    <xdr:ext cx="4766048" cy="392415"/>
    <xdr:sp macro="" textlink="">
      <xdr:nvSpPr>
        <xdr:cNvPr id="2" name="正方形/長方形 1"/>
        <xdr:cNvSpPr/>
      </xdr:nvSpPr>
      <xdr:spPr>
        <a:xfrm>
          <a:off x="364938" y="122835"/>
          <a:ext cx="4766048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高校別大学合格者数（</a:t>
          </a:r>
          <a:r>
            <a:rPr lang="en-US" altLang="ja-JP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</a:t>
          </a:r>
          <a:r>
            <a:rPr lang="ja-JP" altLang="en-US" sz="18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ブロックでランキング）</a:t>
          </a:r>
        </a:p>
      </xdr:txBody>
    </xdr:sp>
    <xdr:clientData/>
  </xdr:oneCellAnchor>
  <xdr:twoCellAnchor editAs="oneCell">
    <xdr:from>
      <xdr:col>8</xdr:col>
      <xdr:colOff>76200</xdr:colOff>
      <xdr:row>1</xdr:row>
      <xdr:rowOff>19050</xdr:rowOff>
    </xdr:from>
    <xdr:to>
      <xdr:col>10</xdr:col>
      <xdr:colOff>816610</xdr:colOff>
      <xdr:row>3</xdr:row>
      <xdr:rowOff>48150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1450"/>
          <a:ext cx="2169160" cy="33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workbookViewId="0"/>
  </sheetViews>
  <sheetFormatPr defaultRowHeight="12" x14ac:dyDescent="0.15"/>
  <cols>
    <col min="1" max="1" width="3.5" style="1" bestFit="1" customWidth="1"/>
    <col min="2" max="2" width="12" style="1" customWidth="1"/>
    <col min="3" max="3" width="8" style="1" bestFit="1" customWidth="1"/>
    <col min="4" max="4" width="7.75" style="1" bestFit="1" customWidth="1"/>
    <col min="5" max="5" width="12.375" style="1" bestFit="1" customWidth="1"/>
    <col min="6" max="6" width="7.75" style="1" bestFit="1" customWidth="1"/>
    <col min="7" max="7" width="12.375" style="1" bestFit="1" customWidth="1"/>
    <col min="8" max="8" width="7.875" style="1" bestFit="1" customWidth="1"/>
    <col min="9" max="9" width="12.375" style="1" bestFit="1" customWidth="1"/>
    <col min="10" max="10" width="6.375" style="1" bestFit="1" customWidth="1"/>
    <col min="11" max="11" width="12.375" style="1" bestFit="1" customWidth="1"/>
    <col min="12" max="12" width="3.125" style="1" bestFit="1" customWidth="1"/>
    <col min="13" max="16384" width="9" style="1"/>
  </cols>
  <sheetData>
    <row r="5" spans="1:11" x14ac:dyDescent="0.15">
      <c r="B5" s="25" t="s">
        <v>27</v>
      </c>
      <c r="C5" s="2"/>
    </row>
    <row r="6" spans="1:11" x14ac:dyDescent="0.15">
      <c r="B6" s="26" t="s">
        <v>28</v>
      </c>
      <c r="C6" s="2"/>
    </row>
    <row r="7" spans="1:11" x14ac:dyDescent="0.15">
      <c r="B7" s="26" t="s">
        <v>25</v>
      </c>
      <c r="C7" s="2"/>
    </row>
    <row r="9" spans="1:11" x14ac:dyDescent="0.15">
      <c r="B9" s="3" t="s">
        <v>22</v>
      </c>
      <c r="C9" s="3" t="s">
        <v>23</v>
      </c>
      <c r="D9" s="4" t="s">
        <v>20</v>
      </c>
      <c r="E9" s="5"/>
      <c r="F9" s="6" t="s">
        <v>19</v>
      </c>
      <c r="G9" s="7"/>
      <c r="H9" s="8" t="s">
        <v>24</v>
      </c>
      <c r="I9" s="9"/>
      <c r="J9" s="10" t="s">
        <v>29</v>
      </c>
      <c r="K9" s="11"/>
    </row>
    <row r="10" spans="1:11" x14ac:dyDescent="0.15">
      <c r="B10" s="12"/>
      <c r="C10" s="12"/>
      <c r="D10" s="13" t="s">
        <v>21</v>
      </c>
      <c r="E10" s="14" t="s">
        <v>26</v>
      </c>
      <c r="F10" s="15" t="s">
        <v>21</v>
      </c>
      <c r="G10" s="16" t="s">
        <v>26</v>
      </c>
      <c r="H10" s="17" t="s">
        <v>21</v>
      </c>
      <c r="I10" s="18" t="s">
        <v>26</v>
      </c>
      <c r="J10" s="19" t="s">
        <v>21</v>
      </c>
      <c r="K10" s="20" t="s">
        <v>26</v>
      </c>
    </row>
    <row r="11" spans="1:11" ht="27" customHeight="1" x14ac:dyDescent="0.15">
      <c r="A11" s="1">
        <v>1</v>
      </c>
      <c r="B11" s="21" t="s">
        <v>9</v>
      </c>
      <c r="C11" s="22">
        <v>308</v>
      </c>
      <c r="D11" s="23">
        <f>82-23</f>
        <v>59</v>
      </c>
      <c r="E11" s="24">
        <f t="shared" ref="E11:E29" si="0">D11/C11</f>
        <v>0.19155844155844157</v>
      </c>
      <c r="F11" s="23">
        <f>10+23</f>
        <v>33</v>
      </c>
      <c r="G11" s="24">
        <f t="shared" ref="G11:G29" si="1">F11/C11</f>
        <v>0.10714285714285714</v>
      </c>
      <c r="H11" s="23">
        <v>2</v>
      </c>
      <c r="I11" s="24">
        <f t="shared" ref="I11:I29" si="2">H11/C11</f>
        <v>6.4935064935064939E-3</v>
      </c>
      <c r="J11" s="21">
        <v>20</v>
      </c>
      <c r="K11" s="24">
        <f t="shared" ref="K11:K29" si="3">J11/C11</f>
        <v>6.4935064935064929E-2</v>
      </c>
    </row>
    <row r="12" spans="1:11" ht="27" customHeight="1" x14ac:dyDescent="0.15">
      <c r="A12" s="1">
        <v>2</v>
      </c>
      <c r="B12" s="21" t="s">
        <v>7</v>
      </c>
      <c r="C12" s="22">
        <v>363</v>
      </c>
      <c r="D12" s="23">
        <f>126-61</f>
        <v>65</v>
      </c>
      <c r="E12" s="24">
        <f t="shared" si="0"/>
        <v>0.1790633608815427</v>
      </c>
      <c r="F12" s="23">
        <f>23+61</f>
        <v>84</v>
      </c>
      <c r="G12" s="24">
        <f t="shared" si="1"/>
        <v>0.23140495867768596</v>
      </c>
      <c r="H12" s="23">
        <v>6</v>
      </c>
      <c r="I12" s="24">
        <f t="shared" si="2"/>
        <v>1.6528925619834711E-2</v>
      </c>
      <c r="J12" s="21">
        <v>56</v>
      </c>
      <c r="K12" s="24">
        <f t="shared" si="3"/>
        <v>0.15426997245179064</v>
      </c>
    </row>
    <row r="13" spans="1:11" ht="27" customHeight="1" x14ac:dyDescent="0.15">
      <c r="A13" s="1">
        <v>3</v>
      </c>
      <c r="B13" s="21" t="s">
        <v>5</v>
      </c>
      <c r="C13" s="22">
        <v>313</v>
      </c>
      <c r="D13" s="23">
        <f>100-51</f>
        <v>49</v>
      </c>
      <c r="E13" s="24">
        <f t="shared" si="0"/>
        <v>0.15654952076677317</v>
      </c>
      <c r="F13" s="23">
        <f>10+51</f>
        <v>61</v>
      </c>
      <c r="G13" s="24">
        <f t="shared" si="1"/>
        <v>0.19488817891373802</v>
      </c>
      <c r="H13" s="23">
        <v>1</v>
      </c>
      <c r="I13" s="24">
        <f t="shared" si="2"/>
        <v>3.1948881789137379E-3</v>
      </c>
      <c r="J13" s="21">
        <v>39</v>
      </c>
      <c r="K13" s="24">
        <f t="shared" si="3"/>
        <v>0.12460063897763578</v>
      </c>
    </row>
    <row r="14" spans="1:11" ht="27" customHeight="1" x14ac:dyDescent="0.15">
      <c r="A14" s="1">
        <v>4</v>
      </c>
      <c r="B14" s="21" t="s">
        <v>3</v>
      </c>
      <c r="C14" s="22">
        <v>197</v>
      </c>
      <c r="D14" s="23">
        <f>41-12</f>
        <v>29</v>
      </c>
      <c r="E14" s="24">
        <f t="shared" si="0"/>
        <v>0.14720812182741116</v>
      </c>
      <c r="F14" s="23">
        <f>1+12</f>
        <v>13</v>
      </c>
      <c r="G14" s="24">
        <f t="shared" si="1"/>
        <v>6.5989847715736044E-2</v>
      </c>
      <c r="H14" s="23">
        <v>0</v>
      </c>
      <c r="I14" s="24">
        <f t="shared" si="2"/>
        <v>0</v>
      </c>
      <c r="J14" s="21">
        <v>11</v>
      </c>
      <c r="K14" s="24">
        <f t="shared" si="3"/>
        <v>5.5837563451776651E-2</v>
      </c>
    </row>
    <row r="15" spans="1:11" ht="27" customHeight="1" x14ac:dyDescent="0.15">
      <c r="A15" s="1">
        <v>5</v>
      </c>
      <c r="B15" s="21" t="s">
        <v>8</v>
      </c>
      <c r="C15" s="22">
        <v>353</v>
      </c>
      <c r="D15" s="23">
        <f>133-87</f>
        <v>46</v>
      </c>
      <c r="E15" s="24">
        <f t="shared" si="0"/>
        <v>0.13031161473087818</v>
      </c>
      <c r="F15" s="23">
        <f>44+87</f>
        <v>131</v>
      </c>
      <c r="G15" s="24">
        <f t="shared" si="1"/>
        <v>0.37110481586402266</v>
      </c>
      <c r="H15" s="23">
        <v>16</v>
      </c>
      <c r="I15" s="24">
        <f t="shared" si="2"/>
        <v>4.5325779036827198E-2</v>
      </c>
      <c r="J15" s="21">
        <v>64</v>
      </c>
      <c r="K15" s="24">
        <f t="shared" si="3"/>
        <v>0.18130311614730879</v>
      </c>
    </row>
    <row r="16" spans="1:11" ht="27" customHeight="1" x14ac:dyDescent="0.15">
      <c r="A16" s="1">
        <v>6</v>
      </c>
      <c r="B16" s="21" t="s">
        <v>0</v>
      </c>
      <c r="C16" s="22">
        <v>191</v>
      </c>
      <c r="D16" s="23">
        <f>67-43</f>
        <v>24</v>
      </c>
      <c r="E16" s="24">
        <f t="shared" si="0"/>
        <v>0.1256544502617801</v>
      </c>
      <c r="F16" s="23">
        <f>27+43</f>
        <v>70</v>
      </c>
      <c r="G16" s="24">
        <f t="shared" si="1"/>
        <v>0.36649214659685864</v>
      </c>
      <c r="H16" s="23">
        <f>6+6</f>
        <v>12</v>
      </c>
      <c r="I16" s="24">
        <f t="shared" si="2"/>
        <v>6.2827225130890049E-2</v>
      </c>
      <c r="J16" s="21">
        <v>36</v>
      </c>
      <c r="K16" s="24">
        <f t="shared" si="3"/>
        <v>0.18848167539267016</v>
      </c>
    </row>
    <row r="17" spans="1:11" ht="27" customHeight="1" x14ac:dyDescent="0.15">
      <c r="A17" s="1">
        <v>7</v>
      </c>
      <c r="B17" s="21" t="s">
        <v>1</v>
      </c>
      <c r="C17" s="22">
        <v>217</v>
      </c>
      <c r="D17" s="23">
        <f>57-32</f>
        <v>25</v>
      </c>
      <c r="E17" s="24">
        <f t="shared" si="0"/>
        <v>0.1152073732718894</v>
      </c>
      <c r="F17" s="23">
        <f>18+32</f>
        <v>50</v>
      </c>
      <c r="G17" s="24">
        <f t="shared" si="1"/>
        <v>0.2304147465437788</v>
      </c>
      <c r="H17" s="23">
        <f>0+3</f>
        <v>3</v>
      </c>
      <c r="I17" s="24">
        <f t="shared" si="2"/>
        <v>1.3824884792626729E-2</v>
      </c>
      <c r="J17" s="21">
        <v>26</v>
      </c>
      <c r="K17" s="24">
        <f t="shared" si="3"/>
        <v>0.11981566820276497</v>
      </c>
    </row>
    <row r="18" spans="1:11" ht="27" customHeight="1" x14ac:dyDescent="0.15">
      <c r="A18" s="1">
        <v>8</v>
      </c>
      <c r="B18" s="21" t="s">
        <v>10</v>
      </c>
      <c r="C18" s="22">
        <v>284</v>
      </c>
      <c r="D18" s="23">
        <f>67-36</f>
        <v>31</v>
      </c>
      <c r="E18" s="24">
        <f t="shared" si="0"/>
        <v>0.10915492957746478</v>
      </c>
      <c r="F18" s="23">
        <f>36+36</f>
        <v>72</v>
      </c>
      <c r="G18" s="24">
        <f t="shared" si="1"/>
        <v>0.25352112676056338</v>
      </c>
      <c r="H18" s="23">
        <v>15</v>
      </c>
      <c r="I18" s="24">
        <f t="shared" si="2"/>
        <v>5.2816901408450703E-2</v>
      </c>
      <c r="J18" s="21">
        <v>29</v>
      </c>
      <c r="K18" s="24">
        <f t="shared" si="3"/>
        <v>0.10211267605633803</v>
      </c>
    </row>
    <row r="19" spans="1:11" ht="27" customHeight="1" x14ac:dyDescent="0.15">
      <c r="A19" s="1">
        <v>9</v>
      </c>
      <c r="B19" s="21" t="s">
        <v>14</v>
      </c>
      <c r="C19" s="22">
        <v>209</v>
      </c>
      <c r="D19" s="23">
        <f>29-8</f>
        <v>21</v>
      </c>
      <c r="E19" s="24">
        <f t="shared" si="0"/>
        <v>0.10047846889952153</v>
      </c>
      <c r="F19" s="23">
        <f>3+8</f>
        <v>11</v>
      </c>
      <c r="G19" s="24">
        <f t="shared" si="1"/>
        <v>5.2631578947368418E-2</v>
      </c>
      <c r="H19" s="23">
        <v>1</v>
      </c>
      <c r="I19" s="24">
        <f t="shared" si="2"/>
        <v>4.7846889952153108E-3</v>
      </c>
      <c r="J19" s="21">
        <v>8</v>
      </c>
      <c r="K19" s="24">
        <f t="shared" si="3"/>
        <v>3.8277511961722487E-2</v>
      </c>
    </row>
    <row r="20" spans="1:11" ht="27" customHeight="1" x14ac:dyDescent="0.15">
      <c r="A20" s="1">
        <v>10</v>
      </c>
      <c r="B20" s="21" t="s">
        <v>12</v>
      </c>
      <c r="C20" s="22">
        <v>173</v>
      </c>
      <c r="D20" s="23">
        <f>59-43</f>
        <v>16</v>
      </c>
      <c r="E20" s="24">
        <f t="shared" si="0"/>
        <v>9.2485549132947972E-2</v>
      </c>
      <c r="F20" s="23">
        <f>28+43</f>
        <v>71</v>
      </c>
      <c r="G20" s="24">
        <f t="shared" si="1"/>
        <v>0.41040462427745666</v>
      </c>
      <c r="H20" s="23">
        <v>36</v>
      </c>
      <c r="I20" s="24">
        <f t="shared" si="2"/>
        <v>0.20809248554913296</v>
      </c>
      <c r="J20" s="21">
        <v>39</v>
      </c>
      <c r="K20" s="24">
        <f t="shared" si="3"/>
        <v>0.22543352601156069</v>
      </c>
    </row>
    <row r="21" spans="1:11" ht="27" customHeight="1" x14ac:dyDescent="0.15">
      <c r="A21" s="1">
        <v>11</v>
      </c>
      <c r="B21" s="21" t="s">
        <v>2</v>
      </c>
      <c r="C21" s="22">
        <v>197</v>
      </c>
      <c r="D21" s="23">
        <f>22-7</f>
        <v>15</v>
      </c>
      <c r="E21" s="24">
        <f t="shared" si="0"/>
        <v>7.6142131979695438E-2</v>
      </c>
      <c r="F21" s="23">
        <f>1+7</f>
        <v>8</v>
      </c>
      <c r="G21" s="24">
        <f t="shared" si="1"/>
        <v>4.060913705583756E-2</v>
      </c>
      <c r="H21" s="23">
        <f>0</f>
        <v>0</v>
      </c>
      <c r="I21" s="24">
        <f t="shared" si="2"/>
        <v>0</v>
      </c>
      <c r="J21" s="21">
        <v>7</v>
      </c>
      <c r="K21" s="24">
        <f t="shared" si="3"/>
        <v>3.553299492385787E-2</v>
      </c>
    </row>
    <row r="22" spans="1:11" ht="27" customHeight="1" x14ac:dyDescent="0.15">
      <c r="A22" s="1">
        <v>12</v>
      </c>
      <c r="B22" s="21" t="s">
        <v>6</v>
      </c>
      <c r="C22" s="22">
        <v>240</v>
      </c>
      <c r="D22" s="23">
        <f>26-8</f>
        <v>18</v>
      </c>
      <c r="E22" s="24">
        <f t="shared" si="0"/>
        <v>7.4999999999999997E-2</v>
      </c>
      <c r="F22" s="23">
        <f>1+8</f>
        <v>9</v>
      </c>
      <c r="G22" s="24">
        <f t="shared" si="1"/>
        <v>3.7499999999999999E-2</v>
      </c>
      <c r="H22" s="23">
        <v>0</v>
      </c>
      <c r="I22" s="24">
        <f t="shared" si="2"/>
        <v>0</v>
      </c>
      <c r="J22" s="21">
        <v>8</v>
      </c>
      <c r="K22" s="24">
        <f t="shared" si="3"/>
        <v>3.3333333333333333E-2</v>
      </c>
    </row>
    <row r="23" spans="1:11" ht="27" customHeight="1" x14ac:dyDescent="0.15">
      <c r="A23" s="1">
        <v>13</v>
      </c>
      <c r="B23" s="21" t="s">
        <v>16</v>
      </c>
      <c r="C23" s="22">
        <v>215</v>
      </c>
      <c r="D23" s="23">
        <f>39-23</f>
        <v>16</v>
      </c>
      <c r="E23" s="24">
        <f t="shared" si="0"/>
        <v>7.441860465116279E-2</v>
      </c>
      <c r="F23" s="23">
        <f>4+23</f>
        <v>27</v>
      </c>
      <c r="G23" s="24">
        <f t="shared" si="1"/>
        <v>0.12558139534883722</v>
      </c>
      <c r="H23" s="23">
        <v>3</v>
      </c>
      <c r="I23" s="24">
        <f t="shared" si="2"/>
        <v>1.3953488372093023E-2</v>
      </c>
      <c r="J23" s="21">
        <v>20</v>
      </c>
      <c r="K23" s="24">
        <f t="shared" si="3"/>
        <v>9.3023255813953487E-2</v>
      </c>
    </row>
    <row r="24" spans="1:11" ht="27" customHeight="1" x14ac:dyDescent="0.15">
      <c r="A24" s="1">
        <v>14</v>
      </c>
      <c r="B24" s="21" t="s">
        <v>11</v>
      </c>
      <c r="C24" s="22">
        <v>178</v>
      </c>
      <c r="D24" s="23">
        <f>51-38</f>
        <v>13</v>
      </c>
      <c r="E24" s="24">
        <f t="shared" si="0"/>
        <v>7.3033707865168537E-2</v>
      </c>
      <c r="F24" s="23">
        <f>18+38</f>
        <v>56</v>
      </c>
      <c r="G24" s="24">
        <f t="shared" si="1"/>
        <v>0.3146067415730337</v>
      </c>
      <c r="H24" s="23">
        <v>8</v>
      </c>
      <c r="I24" s="24">
        <f t="shared" si="2"/>
        <v>4.49438202247191E-2</v>
      </c>
      <c r="J24" s="21">
        <v>37</v>
      </c>
      <c r="K24" s="24">
        <f t="shared" si="3"/>
        <v>0.20786516853932585</v>
      </c>
    </row>
    <row r="25" spans="1:11" ht="27" customHeight="1" x14ac:dyDescent="0.15">
      <c r="A25" s="1">
        <v>15</v>
      </c>
      <c r="B25" s="21" t="s">
        <v>17</v>
      </c>
      <c r="C25" s="22">
        <v>237</v>
      </c>
      <c r="D25" s="23">
        <f>28-13</f>
        <v>15</v>
      </c>
      <c r="E25" s="24">
        <f t="shared" si="0"/>
        <v>6.3291139240506333E-2</v>
      </c>
      <c r="F25" s="23">
        <f>1+13</f>
        <v>14</v>
      </c>
      <c r="G25" s="24">
        <f t="shared" si="1"/>
        <v>5.9071729957805907E-2</v>
      </c>
      <c r="H25" s="23">
        <v>0</v>
      </c>
      <c r="I25" s="24">
        <f t="shared" si="2"/>
        <v>0</v>
      </c>
      <c r="J25" s="21">
        <v>13</v>
      </c>
      <c r="K25" s="24">
        <f t="shared" si="3"/>
        <v>5.4852320675105488E-2</v>
      </c>
    </row>
    <row r="26" spans="1:11" ht="27" customHeight="1" x14ac:dyDescent="0.15">
      <c r="A26" s="1">
        <v>16</v>
      </c>
      <c r="B26" s="21" t="s">
        <v>15</v>
      </c>
      <c r="C26" s="22">
        <v>219</v>
      </c>
      <c r="D26" s="23">
        <f>51-39</f>
        <v>12</v>
      </c>
      <c r="E26" s="24">
        <f t="shared" si="0"/>
        <v>5.4794520547945202E-2</v>
      </c>
      <c r="F26" s="23">
        <f>6+39</f>
        <v>45</v>
      </c>
      <c r="G26" s="24">
        <f t="shared" si="1"/>
        <v>0.20547945205479451</v>
      </c>
      <c r="H26" s="23">
        <v>2</v>
      </c>
      <c r="I26" s="24">
        <f t="shared" si="2"/>
        <v>9.1324200913242004E-3</v>
      </c>
      <c r="J26" s="21">
        <v>33</v>
      </c>
      <c r="K26" s="24">
        <f t="shared" si="3"/>
        <v>0.15068493150684931</v>
      </c>
    </row>
    <row r="27" spans="1:11" ht="27" customHeight="1" x14ac:dyDescent="0.15">
      <c r="A27" s="1">
        <v>17</v>
      </c>
      <c r="B27" s="21" t="s">
        <v>4</v>
      </c>
      <c r="C27" s="22">
        <v>276</v>
      </c>
      <c r="D27" s="23">
        <f>16-4</f>
        <v>12</v>
      </c>
      <c r="E27" s="24">
        <f t="shared" si="0"/>
        <v>4.3478260869565216E-2</v>
      </c>
      <c r="F27" s="23">
        <f>0+4</f>
        <v>4</v>
      </c>
      <c r="G27" s="24">
        <f t="shared" si="1"/>
        <v>1.4492753623188406E-2</v>
      </c>
      <c r="H27" s="23">
        <v>0</v>
      </c>
      <c r="I27" s="24">
        <f t="shared" si="2"/>
        <v>0</v>
      </c>
      <c r="J27" s="21">
        <v>4</v>
      </c>
      <c r="K27" s="24">
        <f t="shared" si="3"/>
        <v>1.4492753623188406E-2</v>
      </c>
    </row>
    <row r="28" spans="1:11" ht="27" customHeight="1" x14ac:dyDescent="0.15">
      <c r="A28" s="1">
        <v>18</v>
      </c>
      <c r="B28" s="21" t="s">
        <v>18</v>
      </c>
      <c r="C28" s="22">
        <v>233</v>
      </c>
      <c r="D28" s="23">
        <f>6-3</f>
        <v>3</v>
      </c>
      <c r="E28" s="24">
        <f t="shared" si="0"/>
        <v>1.2875536480686695E-2</v>
      </c>
      <c r="F28" s="23">
        <f>1+3</f>
        <v>4</v>
      </c>
      <c r="G28" s="24">
        <f t="shared" si="1"/>
        <v>1.7167381974248927E-2</v>
      </c>
      <c r="H28" s="23">
        <v>0</v>
      </c>
      <c r="I28" s="24">
        <f t="shared" si="2"/>
        <v>0</v>
      </c>
      <c r="J28" s="21">
        <v>3</v>
      </c>
      <c r="K28" s="24">
        <f t="shared" si="3"/>
        <v>1.2875536480686695E-2</v>
      </c>
    </row>
    <row r="29" spans="1:11" ht="27" customHeight="1" x14ac:dyDescent="0.15">
      <c r="A29" s="1">
        <v>19</v>
      </c>
      <c r="B29" s="21" t="s">
        <v>13</v>
      </c>
      <c r="C29" s="22">
        <v>416</v>
      </c>
      <c r="D29" s="23">
        <f>6-2</f>
        <v>4</v>
      </c>
      <c r="E29" s="24">
        <f t="shared" si="0"/>
        <v>9.6153846153846159E-3</v>
      </c>
      <c r="F29" s="23">
        <f>0+2</f>
        <v>2</v>
      </c>
      <c r="G29" s="24">
        <f t="shared" si="1"/>
        <v>4.807692307692308E-3</v>
      </c>
      <c r="H29" s="23">
        <v>0</v>
      </c>
      <c r="I29" s="24">
        <f t="shared" si="2"/>
        <v>0</v>
      </c>
      <c r="J29" s="21">
        <v>2</v>
      </c>
      <c r="K29" s="24">
        <f t="shared" si="3"/>
        <v>4.807692307692308E-3</v>
      </c>
    </row>
    <row r="31" spans="1:11" x14ac:dyDescent="0.15">
      <c r="B31" s="1" t="s">
        <v>30</v>
      </c>
    </row>
  </sheetData>
  <sortState ref="B11:K29">
    <sortCondition descending="1" ref="E11:E29"/>
  </sortState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workbookViewId="0"/>
  </sheetViews>
  <sheetFormatPr defaultRowHeight="12" x14ac:dyDescent="0.15"/>
  <cols>
    <col min="1" max="1" width="3.5" style="1" bestFit="1" customWidth="1"/>
    <col min="2" max="2" width="12" style="1" customWidth="1"/>
    <col min="3" max="3" width="8" style="1" bestFit="1" customWidth="1"/>
    <col min="4" max="4" width="7.75" style="1" bestFit="1" customWidth="1"/>
    <col min="5" max="5" width="12.375" style="1" bestFit="1" customWidth="1"/>
    <col min="6" max="6" width="7.75" style="1" bestFit="1" customWidth="1"/>
    <col min="7" max="7" width="12.375" style="1" bestFit="1" customWidth="1"/>
    <col min="8" max="8" width="7.875" style="1" bestFit="1" customWidth="1"/>
    <col min="9" max="9" width="12.375" style="1" bestFit="1" customWidth="1"/>
    <col min="10" max="10" width="6.375" style="1" bestFit="1" customWidth="1"/>
    <col min="11" max="11" width="12.375" style="1" bestFit="1" customWidth="1"/>
    <col min="12" max="12" width="3.125" style="1" bestFit="1" customWidth="1"/>
    <col min="13" max="16384" width="9" style="1"/>
  </cols>
  <sheetData>
    <row r="5" spans="1:11" x14ac:dyDescent="0.15">
      <c r="B5" s="25" t="s">
        <v>27</v>
      </c>
      <c r="C5" s="2"/>
    </row>
    <row r="6" spans="1:11" x14ac:dyDescent="0.15">
      <c r="B6" s="26" t="s">
        <v>28</v>
      </c>
      <c r="C6" s="2"/>
    </row>
    <row r="7" spans="1:11" x14ac:dyDescent="0.15">
      <c r="B7" s="26" t="s">
        <v>25</v>
      </c>
      <c r="C7" s="2"/>
    </row>
    <row r="9" spans="1:11" x14ac:dyDescent="0.15">
      <c r="B9" s="3" t="s">
        <v>22</v>
      </c>
      <c r="C9" s="3" t="s">
        <v>23</v>
      </c>
      <c r="D9" s="4" t="s">
        <v>20</v>
      </c>
      <c r="E9" s="5"/>
      <c r="F9" s="6" t="s">
        <v>19</v>
      </c>
      <c r="G9" s="7"/>
      <c r="H9" s="8" t="s">
        <v>24</v>
      </c>
      <c r="I9" s="9"/>
      <c r="J9" s="10" t="s">
        <v>29</v>
      </c>
      <c r="K9" s="11"/>
    </row>
    <row r="10" spans="1:11" x14ac:dyDescent="0.15">
      <c r="B10" s="12"/>
      <c r="C10" s="12"/>
      <c r="D10" s="13" t="s">
        <v>21</v>
      </c>
      <c r="E10" s="14" t="s">
        <v>26</v>
      </c>
      <c r="F10" s="15" t="s">
        <v>21</v>
      </c>
      <c r="G10" s="16" t="s">
        <v>26</v>
      </c>
      <c r="H10" s="17" t="s">
        <v>21</v>
      </c>
      <c r="I10" s="18" t="s">
        <v>26</v>
      </c>
      <c r="J10" s="19" t="s">
        <v>21</v>
      </c>
      <c r="K10" s="20" t="s">
        <v>26</v>
      </c>
    </row>
    <row r="11" spans="1:11" ht="27" customHeight="1" x14ac:dyDescent="0.15">
      <c r="A11" s="1">
        <v>1</v>
      </c>
      <c r="B11" s="21" t="s">
        <v>12</v>
      </c>
      <c r="C11" s="22">
        <v>173</v>
      </c>
      <c r="D11" s="23">
        <f>59-43</f>
        <v>16</v>
      </c>
      <c r="E11" s="24">
        <f t="shared" ref="E11:E29" si="0">D11/C11</f>
        <v>9.2485549132947972E-2</v>
      </c>
      <c r="F11" s="23">
        <f>28+43</f>
        <v>71</v>
      </c>
      <c r="G11" s="24">
        <f t="shared" ref="G11:G29" si="1">F11/C11</f>
        <v>0.41040462427745666</v>
      </c>
      <c r="H11" s="23">
        <v>36</v>
      </c>
      <c r="I11" s="24">
        <f t="shared" ref="I11:I29" si="2">H11/C11</f>
        <v>0.20809248554913296</v>
      </c>
      <c r="J11" s="21">
        <v>39</v>
      </c>
      <c r="K11" s="24">
        <f t="shared" ref="K11:K29" si="3">J11/C11</f>
        <v>0.22543352601156069</v>
      </c>
    </row>
    <row r="12" spans="1:11" ht="27" customHeight="1" x14ac:dyDescent="0.15">
      <c r="A12" s="1">
        <v>2</v>
      </c>
      <c r="B12" s="21" t="s">
        <v>8</v>
      </c>
      <c r="C12" s="22">
        <v>353</v>
      </c>
      <c r="D12" s="23">
        <f>133-87</f>
        <v>46</v>
      </c>
      <c r="E12" s="24">
        <f t="shared" si="0"/>
        <v>0.13031161473087818</v>
      </c>
      <c r="F12" s="23">
        <f>44+87</f>
        <v>131</v>
      </c>
      <c r="G12" s="24">
        <f t="shared" si="1"/>
        <v>0.37110481586402266</v>
      </c>
      <c r="H12" s="23">
        <v>16</v>
      </c>
      <c r="I12" s="24">
        <f t="shared" si="2"/>
        <v>4.5325779036827198E-2</v>
      </c>
      <c r="J12" s="21">
        <v>64</v>
      </c>
      <c r="K12" s="24">
        <f t="shared" si="3"/>
        <v>0.18130311614730879</v>
      </c>
    </row>
    <row r="13" spans="1:11" ht="27" customHeight="1" x14ac:dyDescent="0.15">
      <c r="A13" s="1">
        <v>3</v>
      </c>
      <c r="B13" s="21" t="s">
        <v>0</v>
      </c>
      <c r="C13" s="22">
        <v>191</v>
      </c>
      <c r="D13" s="23">
        <f>67-43</f>
        <v>24</v>
      </c>
      <c r="E13" s="24">
        <f t="shared" si="0"/>
        <v>0.1256544502617801</v>
      </c>
      <c r="F13" s="23">
        <f>27+43</f>
        <v>70</v>
      </c>
      <c r="G13" s="24">
        <f t="shared" si="1"/>
        <v>0.36649214659685864</v>
      </c>
      <c r="H13" s="23">
        <f>6+6</f>
        <v>12</v>
      </c>
      <c r="I13" s="24">
        <f t="shared" si="2"/>
        <v>6.2827225130890049E-2</v>
      </c>
      <c r="J13" s="21">
        <v>36</v>
      </c>
      <c r="K13" s="24">
        <f t="shared" si="3"/>
        <v>0.18848167539267016</v>
      </c>
    </row>
    <row r="14" spans="1:11" ht="27" customHeight="1" x14ac:dyDescent="0.15">
      <c r="A14" s="1">
        <v>4</v>
      </c>
      <c r="B14" s="21" t="s">
        <v>11</v>
      </c>
      <c r="C14" s="22">
        <v>178</v>
      </c>
      <c r="D14" s="23">
        <f>51-38</f>
        <v>13</v>
      </c>
      <c r="E14" s="24">
        <f t="shared" si="0"/>
        <v>7.3033707865168537E-2</v>
      </c>
      <c r="F14" s="23">
        <f>18+38</f>
        <v>56</v>
      </c>
      <c r="G14" s="24">
        <f t="shared" si="1"/>
        <v>0.3146067415730337</v>
      </c>
      <c r="H14" s="23">
        <v>8</v>
      </c>
      <c r="I14" s="24">
        <f t="shared" si="2"/>
        <v>4.49438202247191E-2</v>
      </c>
      <c r="J14" s="21">
        <v>37</v>
      </c>
      <c r="K14" s="24">
        <f t="shared" si="3"/>
        <v>0.20786516853932585</v>
      </c>
    </row>
    <row r="15" spans="1:11" ht="27" customHeight="1" x14ac:dyDescent="0.15">
      <c r="A15" s="1">
        <v>5</v>
      </c>
      <c r="B15" s="21" t="s">
        <v>10</v>
      </c>
      <c r="C15" s="22">
        <v>284</v>
      </c>
      <c r="D15" s="23">
        <f>67-36</f>
        <v>31</v>
      </c>
      <c r="E15" s="24">
        <f t="shared" si="0"/>
        <v>0.10915492957746478</v>
      </c>
      <c r="F15" s="23">
        <f>36+36</f>
        <v>72</v>
      </c>
      <c r="G15" s="24">
        <f t="shared" si="1"/>
        <v>0.25352112676056338</v>
      </c>
      <c r="H15" s="23">
        <v>15</v>
      </c>
      <c r="I15" s="24">
        <f t="shared" si="2"/>
        <v>5.2816901408450703E-2</v>
      </c>
      <c r="J15" s="21">
        <v>29</v>
      </c>
      <c r="K15" s="24">
        <f t="shared" si="3"/>
        <v>0.10211267605633803</v>
      </c>
    </row>
    <row r="16" spans="1:11" ht="27" customHeight="1" x14ac:dyDescent="0.15">
      <c r="A16" s="1">
        <v>6</v>
      </c>
      <c r="B16" s="21" t="s">
        <v>7</v>
      </c>
      <c r="C16" s="22">
        <v>363</v>
      </c>
      <c r="D16" s="23">
        <f>126-61</f>
        <v>65</v>
      </c>
      <c r="E16" s="24">
        <f t="shared" si="0"/>
        <v>0.1790633608815427</v>
      </c>
      <c r="F16" s="23">
        <f>23+61</f>
        <v>84</v>
      </c>
      <c r="G16" s="24">
        <f t="shared" si="1"/>
        <v>0.23140495867768596</v>
      </c>
      <c r="H16" s="23">
        <v>6</v>
      </c>
      <c r="I16" s="24">
        <f t="shared" si="2"/>
        <v>1.6528925619834711E-2</v>
      </c>
      <c r="J16" s="21">
        <v>56</v>
      </c>
      <c r="K16" s="24">
        <f t="shared" si="3"/>
        <v>0.15426997245179064</v>
      </c>
    </row>
    <row r="17" spans="1:11" ht="27" customHeight="1" x14ac:dyDescent="0.15">
      <c r="A17" s="1">
        <v>7</v>
      </c>
      <c r="B17" s="21" t="s">
        <v>1</v>
      </c>
      <c r="C17" s="22">
        <v>217</v>
      </c>
      <c r="D17" s="23">
        <f>57-32</f>
        <v>25</v>
      </c>
      <c r="E17" s="24">
        <f t="shared" si="0"/>
        <v>0.1152073732718894</v>
      </c>
      <c r="F17" s="23">
        <f>18+32</f>
        <v>50</v>
      </c>
      <c r="G17" s="24">
        <f t="shared" si="1"/>
        <v>0.2304147465437788</v>
      </c>
      <c r="H17" s="23">
        <f>0+3</f>
        <v>3</v>
      </c>
      <c r="I17" s="24">
        <f t="shared" si="2"/>
        <v>1.3824884792626729E-2</v>
      </c>
      <c r="J17" s="21">
        <v>26</v>
      </c>
      <c r="K17" s="24">
        <f t="shared" si="3"/>
        <v>0.11981566820276497</v>
      </c>
    </row>
    <row r="18" spans="1:11" ht="27" customHeight="1" x14ac:dyDescent="0.15">
      <c r="A18" s="1">
        <v>8</v>
      </c>
      <c r="B18" s="21" t="s">
        <v>15</v>
      </c>
      <c r="C18" s="22">
        <v>219</v>
      </c>
      <c r="D18" s="23">
        <f>51-39</f>
        <v>12</v>
      </c>
      <c r="E18" s="24">
        <f t="shared" si="0"/>
        <v>5.4794520547945202E-2</v>
      </c>
      <c r="F18" s="23">
        <f>6+39</f>
        <v>45</v>
      </c>
      <c r="G18" s="24">
        <f t="shared" si="1"/>
        <v>0.20547945205479451</v>
      </c>
      <c r="H18" s="23">
        <v>2</v>
      </c>
      <c r="I18" s="24">
        <f t="shared" si="2"/>
        <v>9.1324200913242004E-3</v>
      </c>
      <c r="J18" s="21">
        <v>33</v>
      </c>
      <c r="K18" s="24">
        <f t="shared" si="3"/>
        <v>0.15068493150684931</v>
      </c>
    </row>
    <row r="19" spans="1:11" ht="27" customHeight="1" x14ac:dyDescent="0.15">
      <c r="A19" s="1">
        <v>9</v>
      </c>
      <c r="B19" s="21" t="s">
        <v>5</v>
      </c>
      <c r="C19" s="22">
        <v>313</v>
      </c>
      <c r="D19" s="23">
        <f>100-51</f>
        <v>49</v>
      </c>
      <c r="E19" s="24">
        <f t="shared" si="0"/>
        <v>0.15654952076677317</v>
      </c>
      <c r="F19" s="23">
        <f>10+51</f>
        <v>61</v>
      </c>
      <c r="G19" s="24">
        <f t="shared" si="1"/>
        <v>0.19488817891373802</v>
      </c>
      <c r="H19" s="23">
        <v>1</v>
      </c>
      <c r="I19" s="24">
        <f t="shared" si="2"/>
        <v>3.1948881789137379E-3</v>
      </c>
      <c r="J19" s="21">
        <v>39</v>
      </c>
      <c r="K19" s="24">
        <f t="shared" si="3"/>
        <v>0.12460063897763578</v>
      </c>
    </row>
    <row r="20" spans="1:11" ht="27" customHeight="1" x14ac:dyDescent="0.15">
      <c r="A20" s="1">
        <v>10</v>
      </c>
      <c r="B20" s="21" t="s">
        <v>16</v>
      </c>
      <c r="C20" s="22">
        <v>215</v>
      </c>
      <c r="D20" s="23">
        <f>39-23</f>
        <v>16</v>
      </c>
      <c r="E20" s="24">
        <f t="shared" si="0"/>
        <v>7.441860465116279E-2</v>
      </c>
      <c r="F20" s="23">
        <f>4+23</f>
        <v>27</v>
      </c>
      <c r="G20" s="24">
        <f t="shared" si="1"/>
        <v>0.12558139534883722</v>
      </c>
      <c r="H20" s="23">
        <v>3</v>
      </c>
      <c r="I20" s="24">
        <f t="shared" si="2"/>
        <v>1.3953488372093023E-2</v>
      </c>
      <c r="J20" s="21">
        <v>20</v>
      </c>
      <c r="K20" s="24">
        <f t="shared" si="3"/>
        <v>9.3023255813953487E-2</v>
      </c>
    </row>
    <row r="21" spans="1:11" ht="27" customHeight="1" x14ac:dyDescent="0.15">
      <c r="A21" s="1">
        <v>11</v>
      </c>
      <c r="B21" s="21" t="s">
        <v>9</v>
      </c>
      <c r="C21" s="22">
        <v>308</v>
      </c>
      <c r="D21" s="23">
        <f>82-23</f>
        <v>59</v>
      </c>
      <c r="E21" s="24">
        <f t="shared" si="0"/>
        <v>0.19155844155844157</v>
      </c>
      <c r="F21" s="23">
        <f>10+23</f>
        <v>33</v>
      </c>
      <c r="G21" s="24">
        <f t="shared" si="1"/>
        <v>0.10714285714285714</v>
      </c>
      <c r="H21" s="23">
        <v>2</v>
      </c>
      <c r="I21" s="24">
        <f t="shared" si="2"/>
        <v>6.4935064935064939E-3</v>
      </c>
      <c r="J21" s="21">
        <v>20</v>
      </c>
      <c r="K21" s="24">
        <f t="shared" si="3"/>
        <v>6.4935064935064929E-2</v>
      </c>
    </row>
    <row r="22" spans="1:11" ht="27" customHeight="1" x14ac:dyDescent="0.15">
      <c r="A22" s="1">
        <v>12</v>
      </c>
      <c r="B22" s="21" t="s">
        <v>3</v>
      </c>
      <c r="C22" s="22">
        <v>197</v>
      </c>
      <c r="D22" s="23">
        <f>41-12</f>
        <v>29</v>
      </c>
      <c r="E22" s="24">
        <f t="shared" si="0"/>
        <v>0.14720812182741116</v>
      </c>
      <c r="F22" s="23">
        <f>1+12</f>
        <v>13</v>
      </c>
      <c r="G22" s="24">
        <f t="shared" si="1"/>
        <v>6.5989847715736044E-2</v>
      </c>
      <c r="H22" s="23">
        <v>0</v>
      </c>
      <c r="I22" s="24">
        <f t="shared" si="2"/>
        <v>0</v>
      </c>
      <c r="J22" s="21">
        <v>11</v>
      </c>
      <c r="K22" s="24">
        <f t="shared" si="3"/>
        <v>5.5837563451776651E-2</v>
      </c>
    </row>
    <row r="23" spans="1:11" ht="27" customHeight="1" x14ac:dyDescent="0.15">
      <c r="A23" s="1">
        <v>13</v>
      </c>
      <c r="B23" s="21" t="s">
        <v>17</v>
      </c>
      <c r="C23" s="22">
        <v>237</v>
      </c>
      <c r="D23" s="23">
        <f>28-13</f>
        <v>15</v>
      </c>
      <c r="E23" s="24">
        <f t="shared" si="0"/>
        <v>6.3291139240506333E-2</v>
      </c>
      <c r="F23" s="23">
        <f>1+13</f>
        <v>14</v>
      </c>
      <c r="G23" s="24">
        <f t="shared" si="1"/>
        <v>5.9071729957805907E-2</v>
      </c>
      <c r="H23" s="23">
        <v>0</v>
      </c>
      <c r="I23" s="24">
        <f t="shared" si="2"/>
        <v>0</v>
      </c>
      <c r="J23" s="21">
        <v>13</v>
      </c>
      <c r="K23" s="24">
        <f t="shared" si="3"/>
        <v>5.4852320675105488E-2</v>
      </c>
    </row>
    <row r="24" spans="1:11" ht="27" customHeight="1" x14ac:dyDescent="0.15">
      <c r="A24" s="1">
        <v>14</v>
      </c>
      <c r="B24" s="21" t="s">
        <v>14</v>
      </c>
      <c r="C24" s="22">
        <v>209</v>
      </c>
      <c r="D24" s="23">
        <f>29-8</f>
        <v>21</v>
      </c>
      <c r="E24" s="24">
        <f t="shared" si="0"/>
        <v>0.10047846889952153</v>
      </c>
      <c r="F24" s="23">
        <f>3+8</f>
        <v>11</v>
      </c>
      <c r="G24" s="24">
        <f t="shared" si="1"/>
        <v>5.2631578947368418E-2</v>
      </c>
      <c r="H24" s="23">
        <v>1</v>
      </c>
      <c r="I24" s="24">
        <f t="shared" si="2"/>
        <v>4.7846889952153108E-3</v>
      </c>
      <c r="J24" s="21">
        <v>8</v>
      </c>
      <c r="K24" s="24">
        <f t="shared" si="3"/>
        <v>3.8277511961722487E-2</v>
      </c>
    </row>
    <row r="25" spans="1:11" ht="27" customHeight="1" x14ac:dyDescent="0.15">
      <c r="A25" s="1">
        <v>15</v>
      </c>
      <c r="B25" s="21" t="s">
        <v>2</v>
      </c>
      <c r="C25" s="22">
        <v>197</v>
      </c>
      <c r="D25" s="23">
        <f>22-7</f>
        <v>15</v>
      </c>
      <c r="E25" s="24">
        <f t="shared" si="0"/>
        <v>7.6142131979695438E-2</v>
      </c>
      <c r="F25" s="23">
        <f>1+7</f>
        <v>8</v>
      </c>
      <c r="G25" s="24">
        <f t="shared" si="1"/>
        <v>4.060913705583756E-2</v>
      </c>
      <c r="H25" s="23">
        <f>0</f>
        <v>0</v>
      </c>
      <c r="I25" s="24">
        <f t="shared" si="2"/>
        <v>0</v>
      </c>
      <c r="J25" s="21">
        <v>7</v>
      </c>
      <c r="K25" s="24">
        <f t="shared" si="3"/>
        <v>3.553299492385787E-2</v>
      </c>
    </row>
    <row r="26" spans="1:11" ht="27" customHeight="1" x14ac:dyDescent="0.15">
      <c r="A26" s="1">
        <v>16</v>
      </c>
      <c r="B26" s="21" t="s">
        <v>6</v>
      </c>
      <c r="C26" s="22">
        <v>240</v>
      </c>
      <c r="D26" s="23">
        <f>26-8</f>
        <v>18</v>
      </c>
      <c r="E26" s="24">
        <f t="shared" si="0"/>
        <v>7.4999999999999997E-2</v>
      </c>
      <c r="F26" s="23">
        <f>1+8</f>
        <v>9</v>
      </c>
      <c r="G26" s="24">
        <f t="shared" si="1"/>
        <v>3.7499999999999999E-2</v>
      </c>
      <c r="H26" s="23">
        <v>0</v>
      </c>
      <c r="I26" s="24">
        <f t="shared" si="2"/>
        <v>0</v>
      </c>
      <c r="J26" s="21">
        <v>8</v>
      </c>
      <c r="K26" s="24">
        <f t="shared" si="3"/>
        <v>3.3333333333333333E-2</v>
      </c>
    </row>
    <row r="27" spans="1:11" ht="27" customHeight="1" x14ac:dyDescent="0.15">
      <c r="A27" s="1">
        <v>17</v>
      </c>
      <c r="B27" s="21" t="s">
        <v>18</v>
      </c>
      <c r="C27" s="22">
        <v>233</v>
      </c>
      <c r="D27" s="23">
        <f>6-3</f>
        <v>3</v>
      </c>
      <c r="E27" s="24">
        <f t="shared" si="0"/>
        <v>1.2875536480686695E-2</v>
      </c>
      <c r="F27" s="23">
        <f>1+3</f>
        <v>4</v>
      </c>
      <c r="G27" s="24">
        <f t="shared" si="1"/>
        <v>1.7167381974248927E-2</v>
      </c>
      <c r="H27" s="23">
        <v>0</v>
      </c>
      <c r="I27" s="24">
        <f t="shared" si="2"/>
        <v>0</v>
      </c>
      <c r="J27" s="21">
        <v>3</v>
      </c>
      <c r="K27" s="24">
        <f t="shared" si="3"/>
        <v>1.2875536480686695E-2</v>
      </c>
    </row>
    <row r="28" spans="1:11" ht="27" customHeight="1" x14ac:dyDescent="0.15">
      <c r="A28" s="1">
        <v>18</v>
      </c>
      <c r="B28" s="21" t="s">
        <v>4</v>
      </c>
      <c r="C28" s="22">
        <v>276</v>
      </c>
      <c r="D28" s="23">
        <f>16-4</f>
        <v>12</v>
      </c>
      <c r="E28" s="24">
        <f t="shared" si="0"/>
        <v>4.3478260869565216E-2</v>
      </c>
      <c r="F28" s="23">
        <f>0+4</f>
        <v>4</v>
      </c>
      <c r="G28" s="24">
        <f t="shared" si="1"/>
        <v>1.4492753623188406E-2</v>
      </c>
      <c r="H28" s="23">
        <v>0</v>
      </c>
      <c r="I28" s="24">
        <f t="shared" si="2"/>
        <v>0</v>
      </c>
      <c r="J28" s="21">
        <v>4</v>
      </c>
      <c r="K28" s="24">
        <f t="shared" si="3"/>
        <v>1.4492753623188406E-2</v>
      </c>
    </row>
    <row r="29" spans="1:11" ht="27" customHeight="1" x14ac:dyDescent="0.15">
      <c r="A29" s="1">
        <v>19</v>
      </c>
      <c r="B29" s="21" t="s">
        <v>13</v>
      </c>
      <c r="C29" s="22">
        <v>416</v>
      </c>
      <c r="D29" s="23">
        <f>6-2</f>
        <v>4</v>
      </c>
      <c r="E29" s="24">
        <f t="shared" si="0"/>
        <v>9.6153846153846159E-3</v>
      </c>
      <c r="F29" s="23">
        <f>0+2</f>
        <v>2</v>
      </c>
      <c r="G29" s="24">
        <f t="shared" si="1"/>
        <v>4.807692307692308E-3</v>
      </c>
      <c r="H29" s="23">
        <v>0</v>
      </c>
      <c r="I29" s="24">
        <f t="shared" si="2"/>
        <v>0</v>
      </c>
      <c r="J29" s="21">
        <v>2</v>
      </c>
      <c r="K29" s="24">
        <f t="shared" si="3"/>
        <v>4.807692307692308E-3</v>
      </c>
    </row>
    <row r="31" spans="1:11" x14ac:dyDescent="0.15">
      <c r="B31" s="1" t="s">
        <v>30</v>
      </c>
    </row>
  </sheetData>
  <sortState ref="B11:K29">
    <sortCondition descending="1" ref="G11:G29"/>
  </sortState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workbookViewId="0"/>
  </sheetViews>
  <sheetFormatPr defaultRowHeight="12" x14ac:dyDescent="0.15"/>
  <cols>
    <col min="1" max="1" width="3.5" style="1" bestFit="1" customWidth="1"/>
    <col min="2" max="2" width="12" style="1" customWidth="1"/>
    <col min="3" max="3" width="8" style="1" bestFit="1" customWidth="1"/>
    <col min="4" max="4" width="7.75" style="1" bestFit="1" customWidth="1"/>
    <col min="5" max="5" width="12.375" style="1" bestFit="1" customWidth="1"/>
    <col min="6" max="6" width="7.75" style="1" bestFit="1" customWidth="1"/>
    <col min="7" max="7" width="12.375" style="1" bestFit="1" customWidth="1"/>
    <col min="8" max="8" width="7.875" style="1" bestFit="1" customWidth="1"/>
    <col min="9" max="9" width="12.375" style="1" bestFit="1" customWidth="1"/>
    <col min="10" max="10" width="6.375" style="1" bestFit="1" customWidth="1"/>
    <col min="11" max="11" width="12.375" style="1" bestFit="1" customWidth="1"/>
    <col min="12" max="12" width="3.125" style="1" bestFit="1" customWidth="1"/>
    <col min="13" max="16384" width="9" style="1"/>
  </cols>
  <sheetData>
    <row r="5" spans="1:11" x14ac:dyDescent="0.15">
      <c r="B5" s="25" t="s">
        <v>27</v>
      </c>
      <c r="C5" s="2"/>
    </row>
    <row r="6" spans="1:11" x14ac:dyDescent="0.15">
      <c r="B6" s="26" t="s">
        <v>28</v>
      </c>
      <c r="C6" s="2"/>
    </row>
    <row r="7" spans="1:11" x14ac:dyDescent="0.15">
      <c r="B7" s="26" t="s">
        <v>25</v>
      </c>
      <c r="C7" s="2"/>
    </row>
    <row r="9" spans="1:11" x14ac:dyDescent="0.15">
      <c r="B9" s="3" t="s">
        <v>22</v>
      </c>
      <c r="C9" s="3" t="s">
        <v>23</v>
      </c>
      <c r="D9" s="4" t="s">
        <v>20</v>
      </c>
      <c r="E9" s="5"/>
      <c r="F9" s="6" t="s">
        <v>19</v>
      </c>
      <c r="G9" s="7"/>
      <c r="H9" s="8" t="s">
        <v>24</v>
      </c>
      <c r="I9" s="9"/>
      <c r="J9" s="10" t="s">
        <v>29</v>
      </c>
      <c r="K9" s="11"/>
    </row>
    <row r="10" spans="1:11" x14ac:dyDescent="0.15">
      <c r="B10" s="12"/>
      <c r="C10" s="12"/>
      <c r="D10" s="13" t="s">
        <v>21</v>
      </c>
      <c r="E10" s="14" t="s">
        <v>26</v>
      </c>
      <c r="F10" s="15" t="s">
        <v>21</v>
      </c>
      <c r="G10" s="16" t="s">
        <v>26</v>
      </c>
      <c r="H10" s="17" t="s">
        <v>21</v>
      </c>
      <c r="I10" s="18" t="s">
        <v>26</v>
      </c>
      <c r="J10" s="19" t="s">
        <v>21</v>
      </c>
      <c r="K10" s="20" t="s">
        <v>26</v>
      </c>
    </row>
    <row r="11" spans="1:11" ht="27" customHeight="1" x14ac:dyDescent="0.15">
      <c r="A11" s="1">
        <v>1</v>
      </c>
      <c r="B11" s="21" t="s">
        <v>12</v>
      </c>
      <c r="C11" s="22">
        <v>173</v>
      </c>
      <c r="D11" s="23">
        <f>59-43</f>
        <v>16</v>
      </c>
      <c r="E11" s="24">
        <f t="shared" ref="E11:E29" si="0">D11/C11</f>
        <v>9.2485549132947972E-2</v>
      </c>
      <c r="F11" s="23">
        <f>28+43</f>
        <v>71</v>
      </c>
      <c r="G11" s="24">
        <f t="shared" ref="G11:G29" si="1">F11/C11</f>
        <v>0.41040462427745666</v>
      </c>
      <c r="H11" s="23">
        <v>36</v>
      </c>
      <c r="I11" s="24">
        <f t="shared" ref="I11:I29" si="2">H11/C11</f>
        <v>0.20809248554913296</v>
      </c>
      <c r="J11" s="21">
        <v>39</v>
      </c>
      <c r="K11" s="24">
        <f t="shared" ref="K11:K29" si="3">J11/C11</f>
        <v>0.22543352601156069</v>
      </c>
    </row>
    <row r="12" spans="1:11" ht="27" customHeight="1" x14ac:dyDescent="0.15">
      <c r="A12" s="1">
        <v>2</v>
      </c>
      <c r="B12" s="21" t="s">
        <v>0</v>
      </c>
      <c r="C12" s="22">
        <v>191</v>
      </c>
      <c r="D12" s="23">
        <f>67-43</f>
        <v>24</v>
      </c>
      <c r="E12" s="24">
        <f t="shared" si="0"/>
        <v>0.1256544502617801</v>
      </c>
      <c r="F12" s="23">
        <f>27+43</f>
        <v>70</v>
      </c>
      <c r="G12" s="24">
        <f t="shared" si="1"/>
        <v>0.36649214659685864</v>
      </c>
      <c r="H12" s="23">
        <f>6+6</f>
        <v>12</v>
      </c>
      <c r="I12" s="24">
        <f t="shared" si="2"/>
        <v>6.2827225130890049E-2</v>
      </c>
      <c r="J12" s="21">
        <v>36</v>
      </c>
      <c r="K12" s="24">
        <f t="shared" si="3"/>
        <v>0.18848167539267016</v>
      </c>
    </row>
    <row r="13" spans="1:11" ht="27" customHeight="1" x14ac:dyDescent="0.15">
      <c r="A13" s="1">
        <v>3</v>
      </c>
      <c r="B13" s="21" t="s">
        <v>10</v>
      </c>
      <c r="C13" s="22">
        <v>284</v>
      </c>
      <c r="D13" s="23">
        <f>67-36</f>
        <v>31</v>
      </c>
      <c r="E13" s="24">
        <f t="shared" si="0"/>
        <v>0.10915492957746478</v>
      </c>
      <c r="F13" s="23">
        <f>36+36</f>
        <v>72</v>
      </c>
      <c r="G13" s="24">
        <f t="shared" si="1"/>
        <v>0.25352112676056338</v>
      </c>
      <c r="H13" s="23">
        <v>15</v>
      </c>
      <c r="I13" s="24">
        <f t="shared" si="2"/>
        <v>5.2816901408450703E-2</v>
      </c>
      <c r="J13" s="21">
        <v>29</v>
      </c>
      <c r="K13" s="24">
        <f t="shared" si="3"/>
        <v>0.10211267605633803</v>
      </c>
    </row>
    <row r="14" spans="1:11" ht="27" customHeight="1" x14ac:dyDescent="0.15">
      <c r="A14" s="1">
        <v>4</v>
      </c>
      <c r="B14" s="21" t="s">
        <v>8</v>
      </c>
      <c r="C14" s="22">
        <v>353</v>
      </c>
      <c r="D14" s="23">
        <f>133-87</f>
        <v>46</v>
      </c>
      <c r="E14" s="24">
        <f t="shared" si="0"/>
        <v>0.13031161473087818</v>
      </c>
      <c r="F14" s="23">
        <f>44+87</f>
        <v>131</v>
      </c>
      <c r="G14" s="24">
        <f t="shared" si="1"/>
        <v>0.37110481586402266</v>
      </c>
      <c r="H14" s="23">
        <v>16</v>
      </c>
      <c r="I14" s="24">
        <f t="shared" si="2"/>
        <v>4.5325779036827198E-2</v>
      </c>
      <c r="J14" s="21">
        <v>64</v>
      </c>
      <c r="K14" s="24">
        <f t="shared" si="3"/>
        <v>0.18130311614730879</v>
      </c>
    </row>
    <row r="15" spans="1:11" ht="27" customHeight="1" x14ac:dyDescent="0.15">
      <c r="A15" s="1">
        <v>5</v>
      </c>
      <c r="B15" s="21" t="s">
        <v>11</v>
      </c>
      <c r="C15" s="22">
        <v>178</v>
      </c>
      <c r="D15" s="23">
        <f>51-38</f>
        <v>13</v>
      </c>
      <c r="E15" s="24">
        <f t="shared" si="0"/>
        <v>7.3033707865168537E-2</v>
      </c>
      <c r="F15" s="23">
        <f>18+38</f>
        <v>56</v>
      </c>
      <c r="G15" s="24">
        <f t="shared" si="1"/>
        <v>0.3146067415730337</v>
      </c>
      <c r="H15" s="23">
        <v>8</v>
      </c>
      <c r="I15" s="24">
        <f t="shared" si="2"/>
        <v>4.49438202247191E-2</v>
      </c>
      <c r="J15" s="21">
        <v>37</v>
      </c>
      <c r="K15" s="24">
        <f t="shared" si="3"/>
        <v>0.20786516853932585</v>
      </c>
    </row>
    <row r="16" spans="1:11" ht="27" customHeight="1" x14ac:dyDescent="0.15">
      <c r="A16" s="1">
        <v>6</v>
      </c>
      <c r="B16" s="21" t="s">
        <v>7</v>
      </c>
      <c r="C16" s="22">
        <v>363</v>
      </c>
      <c r="D16" s="23">
        <f>126-61</f>
        <v>65</v>
      </c>
      <c r="E16" s="24">
        <f t="shared" si="0"/>
        <v>0.1790633608815427</v>
      </c>
      <c r="F16" s="23">
        <f>23+61</f>
        <v>84</v>
      </c>
      <c r="G16" s="24">
        <f t="shared" si="1"/>
        <v>0.23140495867768596</v>
      </c>
      <c r="H16" s="23">
        <v>6</v>
      </c>
      <c r="I16" s="24">
        <f t="shared" si="2"/>
        <v>1.6528925619834711E-2</v>
      </c>
      <c r="J16" s="21">
        <v>56</v>
      </c>
      <c r="K16" s="24">
        <f t="shared" si="3"/>
        <v>0.15426997245179064</v>
      </c>
    </row>
    <row r="17" spans="1:11" ht="27" customHeight="1" x14ac:dyDescent="0.15">
      <c r="A17" s="1">
        <v>7</v>
      </c>
      <c r="B17" s="21" t="s">
        <v>16</v>
      </c>
      <c r="C17" s="22">
        <v>215</v>
      </c>
      <c r="D17" s="23">
        <f>39-23</f>
        <v>16</v>
      </c>
      <c r="E17" s="24">
        <f t="shared" si="0"/>
        <v>7.441860465116279E-2</v>
      </c>
      <c r="F17" s="23">
        <f>4+23</f>
        <v>27</v>
      </c>
      <c r="G17" s="24">
        <f t="shared" si="1"/>
        <v>0.12558139534883722</v>
      </c>
      <c r="H17" s="23">
        <v>3</v>
      </c>
      <c r="I17" s="24">
        <f t="shared" si="2"/>
        <v>1.3953488372093023E-2</v>
      </c>
      <c r="J17" s="21">
        <v>20</v>
      </c>
      <c r="K17" s="24">
        <f t="shared" si="3"/>
        <v>9.3023255813953487E-2</v>
      </c>
    </row>
    <row r="18" spans="1:11" ht="27" customHeight="1" x14ac:dyDescent="0.15">
      <c r="A18" s="1">
        <v>8</v>
      </c>
      <c r="B18" s="21" t="s">
        <v>1</v>
      </c>
      <c r="C18" s="22">
        <v>217</v>
      </c>
      <c r="D18" s="23">
        <f>57-32</f>
        <v>25</v>
      </c>
      <c r="E18" s="24">
        <f t="shared" si="0"/>
        <v>0.1152073732718894</v>
      </c>
      <c r="F18" s="23">
        <f>18+32</f>
        <v>50</v>
      </c>
      <c r="G18" s="24">
        <f t="shared" si="1"/>
        <v>0.2304147465437788</v>
      </c>
      <c r="H18" s="23">
        <f>0+3</f>
        <v>3</v>
      </c>
      <c r="I18" s="24">
        <f t="shared" si="2"/>
        <v>1.3824884792626729E-2</v>
      </c>
      <c r="J18" s="21">
        <v>26</v>
      </c>
      <c r="K18" s="24">
        <f t="shared" si="3"/>
        <v>0.11981566820276497</v>
      </c>
    </row>
    <row r="19" spans="1:11" ht="27" customHeight="1" x14ac:dyDescent="0.15">
      <c r="A19" s="1">
        <v>9</v>
      </c>
      <c r="B19" s="21" t="s">
        <v>15</v>
      </c>
      <c r="C19" s="22">
        <v>219</v>
      </c>
      <c r="D19" s="23">
        <f>51-39</f>
        <v>12</v>
      </c>
      <c r="E19" s="24">
        <f t="shared" si="0"/>
        <v>5.4794520547945202E-2</v>
      </c>
      <c r="F19" s="23">
        <f>6+39</f>
        <v>45</v>
      </c>
      <c r="G19" s="24">
        <f t="shared" si="1"/>
        <v>0.20547945205479451</v>
      </c>
      <c r="H19" s="23">
        <v>2</v>
      </c>
      <c r="I19" s="24">
        <f t="shared" si="2"/>
        <v>9.1324200913242004E-3</v>
      </c>
      <c r="J19" s="21">
        <v>33</v>
      </c>
      <c r="K19" s="24">
        <f t="shared" si="3"/>
        <v>0.15068493150684931</v>
      </c>
    </row>
    <row r="20" spans="1:11" ht="27" customHeight="1" x14ac:dyDescent="0.15">
      <c r="A20" s="1">
        <v>10</v>
      </c>
      <c r="B20" s="21" t="s">
        <v>9</v>
      </c>
      <c r="C20" s="22">
        <v>308</v>
      </c>
      <c r="D20" s="23">
        <f>82-23</f>
        <v>59</v>
      </c>
      <c r="E20" s="24">
        <f t="shared" si="0"/>
        <v>0.19155844155844157</v>
      </c>
      <c r="F20" s="23">
        <f>10+23</f>
        <v>33</v>
      </c>
      <c r="G20" s="24">
        <f t="shared" si="1"/>
        <v>0.10714285714285714</v>
      </c>
      <c r="H20" s="23">
        <v>2</v>
      </c>
      <c r="I20" s="24">
        <f t="shared" si="2"/>
        <v>6.4935064935064939E-3</v>
      </c>
      <c r="J20" s="21">
        <v>20</v>
      </c>
      <c r="K20" s="24">
        <f t="shared" si="3"/>
        <v>6.4935064935064929E-2</v>
      </c>
    </row>
    <row r="21" spans="1:11" ht="27" customHeight="1" x14ac:dyDescent="0.15">
      <c r="A21" s="1">
        <v>11</v>
      </c>
      <c r="B21" s="21" t="s">
        <v>14</v>
      </c>
      <c r="C21" s="22">
        <v>209</v>
      </c>
      <c r="D21" s="23">
        <f>29-8</f>
        <v>21</v>
      </c>
      <c r="E21" s="24">
        <f t="shared" si="0"/>
        <v>0.10047846889952153</v>
      </c>
      <c r="F21" s="23">
        <f>3+8</f>
        <v>11</v>
      </c>
      <c r="G21" s="24">
        <f t="shared" si="1"/>
        <v>5.2631578947368418E-2</v>
      </c>
      <c r="H21" s="23">
        <v>1</v>
      </c>
      <c r="I21" s="24">
        <f t="shared" si="2"/>
        <v>4.7846889952153108E-3</v>
      </c>
      <c r="J21" s="21">
        <v>8</v>
      </c>
      <c r="K21" s="24">
        <f t="shared" si="3"/>
        <v>3.8277511961722487E-2</v>
      </c>
    </row>
    <row r="22" spans="1:11" ht="27" customHeight="1" x14ac:dyDescent="0.15">
      <c r="A22" s="1">
        <v>12</v>
      </c>
      <c r="B22" s="21" t="s">
        <v>5</v>
      </c>
      <c r="C22" s="22">
        <v>313</v>
      </c>
      <c r="D22" s="23">
        <f>100-51</f>
        <v>49</v>
      </c>
      <c r="E22" s="24">
        <f t="shared" si="0"/>
        <v>0.15654952076677317</v>
      </c>
      <c r="F22" s="23">
        <f>10+51</f>
        <v>61</v>
      </c>
      <c r="G22" s="24">
        <f t="shared" si="1"/>
        <v>0.19488817891373802</v>
      </c>
      <c r="H22" s="23">
        <v>1</v>
      </c>
      <c r="I22" s="24">
        <f t="shared" si="2"/>
        <v>3.1948881789137379E-3</v>
      </c>
      <c r="J22" s="21">
        <v>39</v>
      </c>
      <c r="K22" s="24">
        <f t="shared" si="3"/>
        <v>0.12460063897763578</v>
      </c>
    </row>
    <row r="23" spans="1:11" ht="27" customHeight="1" x14ac:dyDescent="0.15">
      <c r="A23" s="1">
        <v>13</v>
      </c>
      <c r="B23" s="21" t="s">
        <v>17</v>
      </c>
      <c r="C23" s="22">
        <v>237</v>
      </c>
      <c r="D23" s="23">
        <f>28-13</f>
        <v>15</v>
      </c>
      <c r="E23" s="24">
        <f t="shared" si="0"/>
        <v>6.3291139240506333E-2</v>
      </c>
      <c r="F23" s="23">
        <f>1+13</f>
        <v>14</v>
      </c>
      <c r="G23" s="24">
        <f t="shared" si="1"/>
        <v>5.9071729957805907E-2</v>
      </c>
      <c r="H23" s="23">
        <v>0</v>
      </c>
      <c r="I23" s="24">
        <f t="shared" si="2"/>
        <v>0</v>
      </c>
      <c r="J23" s="21">
        <v>13</v>
      </c>
      <c r="K23" s="24">
        <f t="shared" si="3"/>
        <v>5.4852320675105488E-2</v>
      </c>
    </row>
    <row r="24" spans="1:11" ht="27" customHeight="1" x14ac:dyDescent="0.15">
      <c r="A24" s="1">
        <v>14</v>
      </c>
      <c r="B24" s="21" t="s">
        <v>3</v>
      </c>
      <c r="C24" s="22">
        <v>197</v>
      </c>
      <c r="D24" s="23">
        <f>41-12</f>
        <v>29</v>
      </c>
      <c r="E24" s="24">
        <f t="shared" si="0"/>
        <v>0.14720812182741116</v>
      </c>
      <c r="F24" s="23">
        <f>1+12</f>
        <v>13</v>
      </c>
      <c r="G24" s="24">
        <f t="shared" si="1"/>
        <v>6.5989847715736044E-2</v>
      </c>
      <c r="H24" s="23">
        <v>0</v>
      </c>
      <c r="I24" s="24">
        <f t="shared" si="2"/>
        <v>0</v>
      </c>
      <c r="J24" s="21">
        <v>11</v>
      </c>
      <c r="K24" s="24">
        <f t="shared" si="3"/>
        <v>5.5837563451776651E-2</v>
      </c>
    </row>
    <row r="25" spans="1:11" ht="27" customHeight="1" x14ac:dyDescent="0.15">
      <c r="A25" s="1">
        <v>15</v>
      </c>
      <c r="B25" s="21" t="s">
        <v>6</v>
      </c>
      <c r="C25" s="22">
        <v>240</v>
      </c>
      <c r="D25" s="23">
        <f>26-8</f>
        <v>18</v>
      </c>
      <c r="E25" s="24">
        <f t="shared" si="0"/>
        <v>7.4999999999999997E-2</v>
      </c>
      <c r="F25" s="23">
        <f>1+8</f>
        <v>9</v>
      </c>
      <c r="G25" s="24">
        <f t="shared" si="1"/>
        <v>3.7499999999999999E-2</v>
      </c>
      <c r="H25" s="23">
        <v>0</v>
      </c>
      <c r="I25" s="24">
        <f t="shared" si="2"/>
        <v>0</v>
      </c>
      <c r="J25" s="21">
        <v>8</v>
      </c>
      <c r="K25" s="24">
        <f t="shared" si="3"/>
        <v>3.3333333333333333E-2</v>
      </c>
    </row>
    <row r="26" spans="1:11" ht="27" customHeight="1" x14ac:dyDescent="0.15">
      <c r="A26" s="1">
        <v>16</v>
      </c>
      <c r="B26" s="21" t="s">
        <v>2</v>
      </c>
      <c r="C26" s="22">
        <v>197</v>
      </c>
      <c r="D26" s="23">
        <f>22-7</f>
        <v>15</v>
      </c>
      <c r="E26" s="24">
        <f t="shared" si="0"/>
        <v>7.6142131979695438E-2</v>
      </c>
      <c r="F26" s="23">
        <f>1+7</f>
        <v>8</v>
      </c>
      <c r="G26" s="24">
        <f t="shared" si="1"/>
        <v>4.060913705583756E-2</v>
      </c>
      <c r="H26" s="23">
        <f>0</f>
        <v>0</v>
      </c>
      <c r="I26" s="24">
        <f t="shared" si="2"/>
        <v>0</v>
      </c>
      <c r="J26" s="21">
        <v>7</v>
      </c>
      <c r="K26" s="24">
        <f t="shared" si="3"/>
        <v>3.553299492385787E-2</v>
      </c>
    </row>
    <row r="27" spans="1:11" ht="27" customHeight="1" x14ac:dyDescent="0.15">
      <c r="A27" s="1">
        <v>17</v>
      </c>
      <c r="B27" s="21" t="s">
        <v>4</v>
      </c>
      <c r="C27" s="22">
        <v>276</v>
      </c>
      <c r="D27" s="23">
        <f>16-4</f>
        <v>12</v>
      </c>
      <c r="E27" s="24">
        <f t="shared" si="0"/>
        <v>4.3478260869565216E-2</v>
      </c>
      <c r="F27" s="23">
        <f>0+4</f>
        <v>4</v>
      </c>
      <c r="G27" s="24">
        <f t="shared" si="1"/>
        <v>1.4492753623188406E-2</v>
      </c>
      <c r="H27" s="23">
        <v>0</v>
      </c>
      <c r="I27" s="24">
        <f t="shared" si="2"/>
        <v>0</v>
      </c>
      <c r="J27" s="21">
        <v>4</v>
      </c>
      <c r="K27" s="24">
        <f t="shared" si="3"/>
        <v>1.4492753623188406E-2</v>
      </c>
    </row>
    <row r="28" spans="1:11" ht="27" customHeight="1" x14ac:dyDescent="0.15">
      <c r="A28" s="1">
        <v>18</v>
      </c>
      <c r="B28" s="21" t="s">
        <v>18</v>
      </c>
      <c r="C28" s="22">
        <v>233</v>
      </c>
      <c r="D28" s="23">
        <f>6-3</f>
        <v>3</v>
      </c>
      <c r="E28" s="24">
        <f t="shared" si="0"/>
        <v>1.2875536480686695E-2</v>
      </c>
      <c r="F28" s="23">
        <f>1+3</f>
        <v>4</v>
      </c>
      <c r="G28" s="24">
        <f t="shared" si="1"/>
        <v>1.7167381974248927E-2</v>
      </c>
      <c r="H28" s="23">
        <v>0</v>
      </c>
      <c r="I28" s="24">
        <f t="shared" si="2"/>
        <v>0</v>
      </c>
      <c r="J28" s="21">
        <v>3</v>
      </c>
      <c r="K28" s="24">
        <f t="shared" si="3"/>
        <v>1.2875536480686695E-2</v>
      </c>
    </row>
    <row r="29" spans="1:11" ht="27" customHeight="1" x14ac:dyDescent="0.15">
      <c r="A29" s="1">
        <v>19</v>
      </c>
      <c r="B29" s="21" t="s">
        <v>13</v>
      </c>
      <c r="C29" s="22">
        <v>416</v>
      </c>
      <c r="D29" s="23">
        <f>6-2</f>
        <v>4</v>
      </c>
      <c r="E29" s="24">
        <f t="shared" si="0"/>
        <v>9.6153846153846159E-3</v>
      </c>
      <c r="F29" s="23">
        <f>0+2</f>
        <v>2</v>
      </c>
      <c r="G29" s="24">
        <f t="shared" si="1"/>
        <v>4.807692307692308E-3</v>
      </c>
      <c r="H29" s="23">
        <v>0</v>
      </c>
      <c r="I29" s="24">
        <f t="shared" si="2"/>
        <v>0</v>
      </c>
      <c r="J29" s="21">
        <v>2</v>
      </c>
      <c r="K29" s="24">
        <f t="shared" si="3"/>
        <v>4.807692307692308E-3</v>
      </c>
    </row>
    <row r="31" spans="1:11" x14ac:dyDescent="0.15">
      <c r="B31" s="1" t="s">
        <v>30</v>
      </c>
    </row>
  </sheetData>
  <sortState ref="B11:K29">
    <sortCondition descending="1" ref="I11:I29"/>
  </sortState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Aブロックでランキング</vt:lpstr>
      <vt:lpstr>Bブロックでランキング</vt:lpstr>
      <vt:lpstr>Cブロックでランキング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zemi</cp:lastModifiedBy>
  <cp:lastPrinted>2015-04-21T03:25:43Z</cp:lastPrinted>
  <dcterms:created xsi:type="dcterms:W3CDTF">2015-04-10T12:27:32Z</dcterms:created>
  <dcterms:modified xsi:type="dcterms:W3CDTF">2016-04-02T12:14:08Z</dcterms:modified>
</cp:coreProperties>
</file>